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Daten\Eigene Dateien\Desktop\Armbrustschützen Mülenen\Saison 2023\"/>
    </mc:Choice>
  </mc:AlternateContent>
  <xr:revisionPtr revIDLastSave="0" documentId="8_{BD5A521F-A584-4B86-B945-B43B289E5F56}" xr6:coauthVersionLast="47" xr6:coauthVersionMax="47" xr10:uidLastSave="{00000000-0000-0000-0000-000000000000}"/>
  <workbookProtection workbookAlgorithmName="SHA-512" workbookHashValue="RIACqjrUNmOJZjo2cwtVBGEK28/daNpSmwF3R4T3qcmysdYKcjRdVX0xr6GM/7PNXvQWACbE72QnhWbVd6z6Kw==" workbookSaltValue="XAZcRhqoGil7+AlO9LKddQ==" workbookSpinCount="100000" lockStructure="1"/>
  <bookViews>
    <workbookView xWindow="-120" yWindow="-120" windowWidth="20730" windowHeight="11160" xr2:uid="{00000000-000D-0000-FFFF-FFFF00000000}"/>
  </bookViews>
  <sheets>
    <sheet name="Bestellliste Sektionen" sheetId="1" r:id="rId1"/>
    <sheet name="QR-EZ-Gruppendoppel" sheetId="6" r:id="rId2"/>
    <sheet name="KatGP" sheetId="5" state="hidden" r:id="rId3"/>
    <sheet name="Preis" sheetId="2" state="hidden" r:id="rId4"/>
    <sheet name="Preis1" sheetId="3" state="hidden" r:id="rId5"/>
  </sheets>
  <definedNames>
    <definedName name="_a___f">'Bestellliste Sektionen'!$F$14</definedName>
    <definedName name="a">'Bestellliste Sektionen'!$F$14</definedName>
    <definedName name="_xlnm.Print_Area" localSheetId="0">'Bestellliste Sektionen'!$A$1:$Z$35</definedName>
  </definedNames>
  <calcPr calcId="191029"/>
  <webPublishObjects count="2">
    <webPublishObject id="2846" divId="Bestellformular_Muehletalschiessen_2008_01_2846" destinationFile="C:\Daten\Mühletalschiessen 2008\Seite.htm"/>
    <webPublishObject id="23245" divId="Bestellformular_Muehletalschiessen_2008_01_23245" destinationFile="C:\Daten\Mühletalschiessen 2008\Bestellformular_Muehletalschiessen_2008_01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1" i="1" l="1"/>
  <c r="X22" i="1"/>
  <c r="X23" i="1"/>
  <c r="X24" i="1"/>
  <c r="X25" i="1"/>
  <c r="X26" i="1"/>
  <c r="X27" i="1"/>
  <c r="X28" i="1"/>
  <c r="X29" i="1"/>
  <c r="X30" i="1"/>
  <c r="X31" i="1"/>
  <c r="X32" i="1"/>
  <c r="X33" i="1"/>
  <c r="E16" i="1"/>
  <c r="G16" i="1" s="1"/>
  <c r="L16" i="1" s="1"/>
  <c r="S16" i="1" s="1"/>
  <c r="E17" i="1"/>
  <c r="G17" i="1" s="1"/>
  <c r="L17" i="1" s="1"/>
  <c r="S17" i="1" s="1"/>
  <c r="E18" i="1"/>
  <c r="G18" i="1" s="1"/>
  <c r="L18" i="1" s="1"/>
  <c r="S18" i="1" s="1"/>
  <c r="E19" i="1"/>
  <c r="G19" i="1" s="1"/>
  <c r="L19" i="1" s="1"/>
  <c r="S19" i="1" s="1"/>
  <c r="E20" i="1"/>
  <c r="G20" i="1" s="1"/>
  <c r="L20" i="1" s="1"/>
  <c r="S20" i="1" s="1"/>
  <c r="E21" i="1"/>
  <c r="G21" i="1" s="1"/>
  <c r="E22" i="1"/>
  <c r="E23" i="1"/>
  <c r="E24" i="1"/>
  <c r="G24" i="1" s="1"/>
  <c r="L24" i="1" s="1"/>
  <c r="E25" i="1"/>
  <c r="G25" i="1" s="1"/>
  <c r="E26" i="1"/>
  <c r="E27" i="1"/>
  <c r="E28" i="1"/>
  <c r="G28" i="1" s="1"/>
  <c r="L28" i="1" s="1"/>
  <c r="E29" i="1"/>
  <c r="G29" i="1" s="1"/>
  <c r="E30" i="1"/>
  <c r="E31" i="1"/>
  <c r="E32" i="1"/>
  <c r="G32" i="1" s="1"/>
  <c r="L32" i="1" s="1"/>
  <c r="E33" i="1"/>
  <c r="G33" i="1" s="1"/>
  <c r="E15" i="1"/>
  <c r="G15" i="1" s="1"/>
  <c r="X20" i="1" l="1"/>
  <c r="X19" i="1"/>
  <c r="X18" i="1"/>
  <c r="X17" i="1"/>
  <c r="X16" i="1"/>
  <c r="X15" i="1"/>
  <c r="L33" i="1"/>
  <c r="L29" i="1"/>
  <c r="L25" i="1"/>
  <c r="L21" i="1"/>
  <c r="S32" i="1"/>
  <c r="U32" i="1"/>
  <c r="S28" i="1"/>
  <c r="U28" i="1"/>
  <c r="S24" i="1"/>
  <c r="U24" i="1"/>
  <c r="G31" i="1"/>
  <c r="L31" i="1" s="1"/>
  <c r="S31" i="1" s="1"/>
  <c r="G27" i="1"/>
  <c r="L27" i="1" s="1"/>
  <c r="S27" i="1" s="1"/>
  <c r="G23" i="1"/>
  <c r="L23" i="1" s="1"/>
  <c r="S23" i="1" s="1"/>
  <c r="G30" i="1"/>
  <c r="G26" i="1"/>
  <c r="G22" i="1"/>
  <c r="U31" i="1"/>
  <c r="V31" i="1" s="1"/>
  <c r="W31" i="1" s="1"/>
  <c r="U27" i="1"/>
  <c r="L15" i="1"/>
  <c r="S15" i="1" l="1"/>
  <c r="L30" i="1"/>
  <c r="S21" i="1"/>
  <c r="U21" i="1"/>
  <c r="V21" i="1" s="1"/>
  <c r="W21" i="1" s="1"/>
  <c r="S29" i="1"/>
  <c r="U29" i="1"/>
  <c r="L22" i="1"/>
  <c r="U23" i="1"/>
  <c r="V23" i="1" s="1"/>
  <c r="W23" i="1" s="1"/>
  <c r="L26" i="1"/>
  <c r="S25" i="1"/>
  <c r="U25" i="1"/>
  <c r="V25" i="1" s="1"/>
  <c r="W25" i="1" s="1"/>
  <c r="S33" i="1"/>
  <c r="U33" i="1"/>
  <c r="V33" i="1" s="1"/>
  <c r="W33" i="1" s="1"/>
  <c r="U15" i="1"/>
  <c r="V15" i="1" s="1"/>
  <c r="W15" i="1" s="1"/>
  <c r="U20" i="1"/>
  <c r="V20" i="1" s="1"/>
  <c r="W20" i="1" s="1"/>
  <c r="U19" i="1"/>
  <c r="V19" i="1" s="1"/>
  <c r="W19" i="1" s="1"/>
  <c r="U18" i="1"/>
  <c r="V18" i="1" s="1"/>
  <c r="W18" i="1" s="1"/>
  <c r="U17" i="1"/>
  <c r="V17" i="1" s="1"/>
  <c r="W17" i="1" s="1"/>
  <c r="U16" i="1"/>
  <c r="V16" i="1" s="1"/>
  <c r="W16" i="1" s="1"/>
  <c r="V32" i="1"/>
  <c r="W32" i="1" s="1"/>
  <c r="V29" i="1"/>
  <c r="W29" i="1" s="1"/>
  <c r="V28" i="1"/>
  <c r="W28" i="1" s="1"/>
  <c r="V24" i="1"/>
  <c r="W24" i="1" s="1"/>
  <c r="V27" i="1"/>
  <c r="W27" i="1" s="1"/>
  <c r="S26" i="1" l="1"/>
  <c r="U26" i="1"/>
  <c r="V26" i="1" s="1"/>
  <c r="W26" i="1" s="1"/>
  <c r="S22" i="1"/>
  <c r="U22" i="1"/>
  <c r="V22" i="1" s="1"/>
  <c r="W22" i="1" s="1"/>
  <c r="S30" i="1"/>
  <c r="U30" i="1"/>
  <c r="V30" i="1" s="1"/>
  <c r="W30" i="1" s="1"/>
  <c r="X34" i="1"/>
</calcChain>
</file>

<file path=xl/sharedStrings.xml><?xml version="1.0" encoding="utf-8"?>
<sst xmlns="http://schemas.openxmlformats.org/spreadsheetml/2006/main" count="117" uniqueCount="88">
  <si>
    <t>Gruppe</t>
  </si>
  <si>
    <t>Name</t>
  </si>
  <si>
    <t>Name Vorname</t>
  </si>
  <si>
    <t>genaue Adresse</t>
  </si>
  <si>
    <t>PLZ / Ort</t>
  </si>
  <si>
    <t>Kranz</t>
  </si>
  <si>
    <t>Rangeure</t>
  </si>
  <si>
    <t>Sektion</t>
  </si>
  <si>
    <t>Nr.</t>
  </si>
  <si>
    <t>Vorname</t>
  </si>
  <si>
    <t>Auszahlung</t>
  </si>
  <si>
    <t>Kranz ND</t>
  </si>
  <si>
    <t>Veteranenstich</t>
  </si>
  <si>
    <t>Nachdoppel</t>
  </si>
  <si>
    <t>Schusszahl</t>
  </si>
  <si>
    <t>Jahrgang</t>
  </si>
  <si>
    <t>Minuten</t>
  </si>
  <si>
    <t>Standblatt</t>
  </si>
  <si>
    <t>Kehr</t>
  </si>
  <si>
    <t>Nachwuchs</t>
  </si>
  <si>
    <t>Veteranen</t>
  </si>
  <si>
    <t>Anmeldung an:</t>
  </si>
  <si>
    <t xml:space="preserve">Weitere Formulare </t>
  </si>
  <si>
    <t>Gruppenname</t>
  </si>
  <si>
    <t>Telefon &amp; E-Mail</t>
  </si>
  <si>
    <t>Elite</t>
  </si>
  <si>
    <t>NAWU</t>
  </si>
  <si>
    <t>Final Verbandsmeister</t>
  </si>
  <si>
    <t>AS Mülenen</t>
  </si>
  <si>
    <t>Ueli Jost, Alpenstrasse 23, 3510 Konolfingen</t>
  </si>
  <si>
    <t>A</t>
  </si>
  <si>
    <t>Kat. Stellung</t>
  </si>
  <si>
    <t xml:space="preserve"> a/f </t>
  </si>
  <si>
    <t>Kran ND</t>
  </si>
  <si>
    <t>Niesenstich</t>
  </si>
  <si>
    <t>Niesenstich ND</t>
  </si>
  <si>
    <t>Preis</t>
  </si>
  <si>
    <t xml:space="preserve">AS Mülenen Hompage: </t>
  </si>
  <si>
    <t>www.as-muelenen.ch</t>
  </si>
  <si>
    <t>Total Stiche</t>
  </si>
  <si>
    <t>Funktionär:</t>
  </si>
  <si>
    <t>15. Niesenschiessen 2023</t>
  </si>
  <si>
    <t>VP 10m st</t>
  </si>
  <si>
    <t>VP 10m kn</t>
  </si>
  <si>
    <t>Beispiel aus Eingabeblatt L6:</t>
  </si>
  <si>
    <t>Kategorie</t>
  </si>
  <si>
    <t>Gutpunkte</t>
  </si>
  <si>
    <t>Alter</t>
  </si>
  <si>
    <t>SVERWEIS(K6;</t>
  </si>
  <si>
    <t>A/EVa/S</t>
  </si>
  <si>
    <t>??</t>
  </si>
  <si>
    <t xml:space="preserve">  WENN(I6="st";</t>
  </si>
  <si>
    <t>U17</t>
  </si>
  <si>
    <t xml:space="preserve">  -- stehend</t>
  </si>
  <si>
    <t>U23</t>
  </si>
  <si>
    <r>
      <t xml:space="preserve">    WENN(ODER(G6="JJ";UND(G6="EV";H6="f"));</t>
    </r>
    <r>
      <rPr>
        <sz val="10"/>
        <color theme="7" tint="-0.249977111117893"/>
        <rFont val="Arial"/>
        <family val="2"/>
      </rPr>
      <t>KatGP!$A$20:$B$26</t>
    </r>
    <r>
      <rPr>
        <sz val="10"/>
        <rFont val="Arial"/>
      </rPr>
      <t>;</t>
    </r>
  </si>
  <si>
    <r>
      <t xml:space="preserve">    WENN(ODER(G6="V";G6="J");</t>
    </r>
    <r>
      <rPr>
        <sz val="10"/>
        <color theme="4" tint="-0.249977111117893"/>
        <rFont val="Arial"/>
        <family val="2"/>
      </rPr>
      <t>KatGP!$A$12:$B$18</t>
    </r>
    <r>
      <rPr>
        <sz val="10"/>
        <rFont val="Arial"/>
      </rPr>
      <t>;</t>
    </r>
  </si>
  <si>
    <t>S</t>
  </si>
  <si>
    <r>
      <t xml:space="preserve">    </t>
    </r>
    <r>
      <rPr>
        <sz val="10"/>
        <color theme="5" tint="-0.249977111117893"/>
        <rFont val="Arial"/>
        <family val="2"/>
      </rPr>
      <t>KatGP!$A$4:$B$10</t>
    </r>
    <r>
      <rPr>
        <sz val="10"/>
        <rFont val="Arial"/>
      </rPr>
      <t>));</t>
    </r>
  </si>
  <si>
    <t>V</t>
  </si>
  <si>
    <t xml:space="preserve">  -- kniend</t>
  </si>
  <si>
    <t>EV</t>
  </si>
  <si>
    <r>
      <t xml:space="preserve">    WENN(ODER(G6="JJ";UND(G6="EV";H6="f"));</t>
    </r>
    <r>
      <rPr>
        <sz val="10"/>
        <color theme="7" tint="-0.499984740745262"/>
        <rFont val="Arial"/>
        <family val="2"/>
      </rPr>
      <t>KatGP!$C$20:$D$26</t>
    </r>
    <r>
      <rPr>
        <sz val="10"/>
        <rFont val="Arial"/>
      </rPr>
      <t>;</t>
    </r>
  </si>
  <si>
    <t>?</t>
  </si>
  <si>
    <r>
      <t xml:space="preserve">    WENN(ODER(G6="V";G6="J");</t>
    </r>
    <r>
      <rPr>
        <sz val="10"/>
        <color theme="4" tint="-0.499984740745262"/>
        <rFont val="Arial"/>
        <family val="2"/>
      </rPr>
      <t>KatGP!$C$12:$D$18</t>
    </r>
    <r>
      <rPr>
        <sz val="10"/>
        <rFont val="Arial"/>
      </rPr>
      <t>;</t>
    </r>
  </si>
  <si>
    <t>V/J</t>
  </si>
  <si>
    <r>
      <t xml:space="preserve">    </t>
    </r>
    <r>
      <rPr>
        <sz val="10"/>
        <color theme="5" tint="-0.499984740745262"/>
        <rFont val="Arial"/>
        <family val="2"/>
      </rPr>
      <t>KatGP!$C$4:$D$10</t>
    </r>
    <r>
      <rPr>
        <sz val="10"/>
        <rFont val="Arial"/>
      </rPr>
      <t>)));2;-1)</t>
    </r>
  </si>
  <si>
    <t>Jahrzahl in K2 eingeben</t>
  </si>
  <si>
    <t>JJ/EVf</t>
  </si>
  <si>
    <t>a/f</t>
  </si>
  <si>
    <t>Stlg</t>
  </si>
  <si>
    <t>Fi-TN</t>
  </si>
  <si>
    <t>a</t>
  </si>
  <si>
    <t>kn</t>
  </si>
  <si>
    <t>ja</t>
  </si>
  <si>
    <t>f</t>
  </si>
  <si>
    <t>st</t>
  </si>
  <si>
    <t>nein</t>
  </si>
  <si>
    <t>Schusswerte</t>
  </si>
  <si>
    <t>M</t>
  </si>
  <si>
    <t>EASV-Nr.</t>
  </si>
  <si>
    <t>18.-20. und 25./26.August 2023</t>
  </si>
  <si>
    <t>uelejost@bluewin.ch</t>
  </si>
  <si>
    <t>FINAL</t>
  </si>
  <si>
    <t>Niesenmeister</t>
  </si>
  <si>
    <t>Nr./ Kat.</t>
  </si>
  <si>
    <t>Gewünschte                           Schiesszeit</t>
  </si>
  <si>
    <t>IBAN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</si>
</sst>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h/mm&quot; h&quot;;@"/>
  </numFmts>
  <fonts count="3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9"/>
      <name val="Arial"/>
      <family val="2"/>
    </font>
    <font>
      <i/>
      <sz val="8"/>
      <color indexed="9"/>
      <name val="Arial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b/>
      <sz val="11"/>
      <color indexed="12"/>
      <name val="Arial"/>
      <family val="2"/>
    </font>
    <font>
      <b/>
      <sz val="11"/>
      <color indexed="4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6"/>
      <color indexed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color theme="0"/>
      <name val="Arial"/>
      <family val="2"/>
    </font>
    <font>
      <sz val="12"/>
      <color theme="0"/>
      <name val="Arial"/>
      <family val="2"/>
    </font>
    <font>
      <b/>
      <u/>
      <sz val="10"/>
      <name val="Arial"/>
      <family val="2"/>
    </font>
    <font>
      <sz val="10"/>
      <color theme="7" tint="-0.249977111117893"/>
      <name val="Arial"/>
      <family val="2"/>
    </font>
    <font>
      <sz val="10"/>
      <color theme="4" tint="-0.249977111117893"/>
      <name val="Arial"/>
      <family val="2"/>
    </font>
    <font>
      <sz val="10"/>
      <color theme="5" tint="-0.249977111117893"/>
      <name val="Arial"/>
      <family val="2"/>
    </font>
    <font>
      <sz val="10"/>
      <color theme="7" tint="-0.499984740745262"/>
      <name val="Arial"/>
      <family val="2"/>
    </font>
    <font>
      <sz val="10"/>
      <color theme="4" tint="-0.499984740745262"/>
      <name val="Arial"/>
      <family val="2"/>
    </font>
    <font>
      <sz val="10"/>
      <color theme="5" tint="-0.499984740745262"/>
      <name val="Arial"/>
      <family val="2"/>
    </font>
    <font>
      <b/>
      <sz val="12"/>
      <color theme="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216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0" fontId="4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left"/>
    </xf>
    <xf numFmtId="4" fontId="14" fillId="0" borderId="0" xfId="0" applyNumberFormat="1" applyFont="1" applyAlignment="1">
      <alignment horizontal="left"/>
    </xf>
    <xf numFmtId="0" fontId="15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16" fillId="0" borderId="0" xfId="0" applyFont="1"/>
    <xf numFmtId="0" fontId="2" fillId="0" borderId="0" xfId="1"/>
    <xf numFmtId="0" fontId="15" fillId="0" borderId="0" xfId="0" applyFont="1" applyAlignment="1">
      <alignment horizontal="left"/>
    </xf>
    <xf numFmtId="0" fontId="1" fillId="0" borderId="0" xfId="0" applyFont="1"/>
    <xf numFmtId="4" fontId="1" fillId="0" borderId="0" xfId="0" applyNumberFormat="1" applyFont="1" applyAlignment="1">
      <alignment horizontal="left"/>
    </xf>
    <xf numFmtId="0" fontId="11" fillId="0" borderId="5" xfId="0" applyFont="1" applyBorder="1" applyAlignment="1">
      <alignment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/>
    </xf>
    <xf numFmtId="1" fontId="22" fillId="0" borderId="7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4" fontId="14" fillId="0" borderId="0" xfId="0" applyNumberFormat="1" applyFont="1" applyAlignment="1" applyProtection="1">
      <alignment horizontal="center" vertical="center"/>
      <protection hidden="1"/>
    </xf>
    <xf numFmtId="0" fontId="19" fillId="0" borderId="3" xfId="0" applyFont="1" applyBorder="1" applyAlignment="1" applyProtection="1">
      <alignment horizontal="center" vertical="center" wrapText="1"/>
      <protection hidden="1"/>
    </xf>
    <xf numFmtId="49" fontId="11" fillId="0" borderId="4" xfId="0" applyNumberFormat="1" applyFont="1" applyBorder="1" applyAlignment="1" applyProtection="1">
      <alignment horizontal="center" vertical="center" wrapText="1"/>
      <protection locked="0"/>
    </xf>
    <xf numFmtId="1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1" fontId="19" fillId="0" borderId="4" xfId="0" applyNumberFormat="1" applyFont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9" fillId="8" borderId="4" xfId="0" applyFont="1" applyFill="1" applyBorder="1" applyAlignment="1" applyProtection="1">
      <alignment horizontal="center" vertical="center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1" fillId="8" borderId="4" xfId="0" applyFont="1" applyFill="1" applyBorder="1" applyAlignment="1" applyProtection="1">
      <alignment horizontal="left" vertical="center"/>
      <protection locked="0"/>
    </xf>
    <xf numFmtId="0" fontId="19" fillId="8" borderId="4" xfId="0" applyFont="1" applyFill="1" applyBorder="1" applyAlignment="1" applyProtection="1">
      <alignment vertical="center"/>
      <protection locked="0"/>
    </xf>
    <xf numFmtId="0" fontId="19" fillId="8" borderId="4" xfId="0" applyFont="1" applyFill="1" applyBorder="1" applyAlignment="1" applyProtection="1">
      <alignment horizontal="center" vertical="center" wrapText="1"/>
      <protection locked="0"/>
    </xf>
    <xf numFmtId="0" fontId="19" fillId="8" borderId="3" xfId="0" applyFont="1" applyFill="1" applyBorder="1" applyAlignment="1" applyProtection="1">
      <alignment horizontal="center" vertical="center" wrapText="1"/>
      <protection hidden="1"/>
    </xf>
    <xf numFmtId="49" fontId="11" fillId="8" borderId="3" xfId="0" applyNumberFormat="1" applyFont="1" applyFill="1" applyBorder="1" applyAlignment="1" applyProtection="1">
      <alignment horizontal="center" vertical="center" wrapText="1"/>
      <protection locked="0"/>
    </xf>
    <xf numFmtId="1" fontId="19" fillId="8" borderId="4" xfId="0" applyNumberFormat="1" applyFont="1" applyFill="1" applyBorder="1" applyAlignment="1" applyProtection="1">
      <alignment horizontal="center" vertical="center"/>
      <protection locked="0"/>
    </xf>
    <xf numFmtId="49" fontId="11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Protection="1"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19" fillId="0" borderId="4" xfId="0" applyFont="1" applyBorder="1" applyAlignment="1" applyProtection="1">
      <alignment vertical="center"/>
      <protection locked="0"/>
    </xf>
    <xf numFmtId="0" fontId="19" fillId="0" borderId="0" xfId="0" applyFont="1" applyAlignment="1">
      <alignment horizontal="left" vertical="center"/>
    </xf>
    <xf numFmtId="4" fontId="11" fillId="0" borderId="0" xfId="0" applyNumberFormat="1" applyFont="1" applyAlignment="1">
      <alignment vertical="center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8" borderId="4" xfId="0" applyNumberFormat="1" applyFont="1" applyFill="1" applyBorder="1" applyAlignment="1" applyProtection="1">
      <alignment horizontal="center" vertical="center"/>
      <protection locked="0"/>
    </xf>
    <xf numFmtId="164" fontId="15" fillId="9" borderId="14" xfId="0" applyNumberFormat="1" applyFont="1" applyFill="1" applyBorder="1" applyAlignment="1" applyProtection="1">
      <alignment horizontal="center" vertical="center" wrapText="1"/>
      <protection locked="0"/>
    </xf>
    <xf numFmtId="165" fontId="15" fillId="9" borderId="14" xfId="0" applyNumberFormat="1" applyFont="1" applyFill="1" applyBorder="1" applyAlignment="1" applyProtection="1">
      <alignment horizontal="center" vertical="center" wrapText="1"/>
      <protection locked="0"/>
    </xf>
    <xf numFmtId="164" fontId="15" fillId="9" borderId="25" xfId="0" applyNumberFormat="1" applyFont="1" applyFill="1" applyBorder="1" applyAlignment="1" applyProtection="1">
      <alignment horizontal="center" vertical="center" wrapText="1"/>
      <protection locked="0"/>
    </xf>
    <xf numFmtId="165" fontId="15" fillId="9" borderId="25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25" xfId="0" applyNumberFormat="1" applyFont="1" applyBorder="1" applyAlignment="1" applyProtection="1">
      <alignment horizontal="center" vertical="center" wrapText="1"/>
      <protection locked="0"/>
    </xf>
    <xf numFmtId="165" fontId="15" fillId="0" borderId="25" xfId="0" applyNumberFormat="1" applyFont="1" applyBorder="1" applyAlignment="1" applyProtection="1">
      <alignment horizontal="center" vertical="center" wrapText="1"/>
      <protection locked="0"/>
    </xf>
    <xf numFmtId="14" fontId="4" fillId="0" borderId="23" xfId="0" applyNumberFormat="1" applyFont="1" applyBorder="1" applyAlignment="1" applyProtection="1">
      <alignment wrapText="1"/>
      <protection locked="0"/>
    </xf>
    <xf numFmtId="20" fontId="4" fillId="0" borderId="24" xfId="0" applyNumberFormat="1" applyFont="1" applyBorder="1" applyAlignment="1" applyProtection="1">
      <alignment wrapText="1"/>
      <protection locked="0"/>
    </xf>
    <xf numFmtId="0" fontId="1" fillId="0" borderId="0" xfId="2"/>
    <xf numFmtId="0" fontId="23" fillId="7" borderId="29" xfId="2" applyFont="1" applyFill="1" applyBorder="1"/>
    <xf numFmtId="0" fontId="5" fillId="10" borderId="30" xfId="2" applyFont="1" applyFill="1" applyBorder="1" applyAlignment="1">
      <alignment horizontal="right"/>
    </xf>
    <xf numFmtId="0" fontId="5" fillId="10" borderId="31" xfId="2" applyFont="1" applyFill="1" applyBorder="1" applyAlignment="1">
      <alignment horizontal="right"/>
    </xf>
    <xf numFmtId="0" fontId="5" fillId="10" borderId="32" xfId="2" applyFont="1" applyFill="1" applyBorder="1" applyAlignment="1">
      <alignment horizontal="right"/>
    </xf>
    <xf numFmtId="0" fontId="14" fillId="11" borderId="33" xfId="2" applyFont="1" applyFill="1" applyBorder="1"/>
    <xf numFmtId="0" fontId="14" fillId="11" borderId="34" xfId="2" applyFont="1" applyFill="1" applyBorder="1"/>
    <xf numFmtId="0" fontId="1" fillId="10" borderId="35" xfId="2" applyFill="1" applyBorder="1"/>
    <xf numFmtId="0" fontId="1" fillId="14" borderId="26" xfId="2" applyFill="1" applyBorder="1"/>
    <xf numFmtId="0" fontId="1" fillId="14" borderId="28" xfId="2" applyFill="1" applyBorder="1"/>
    <xf numFmtId="0" fontId="1" fillId="10" borderId="7" xfId="2" applyFill="1" applyBorder="1"/>
    <xf numFmtId="0" fontId="1" fillId="15" borderId="26" xfId="2" applyFill="1" applyBorder="1"/>
    <xf numFmtId="0" fontId="1" fillId="15" borderId="28" xfId="2" applyFill="1" applyBorder="1"/>
    <xf numFmtId="0" fontId="1" fillId="16" borderId="26" xfId="2" applyFill="1" applyBorder="1"/>
    <xf numFmtId="0" fontId="1" fillId="16" borderId="28" xfId="2" applyFill="1" applyBorder="1"/>
    <xf numFmtId="0" fontId="1" fillId="14" borderId="36" xfId="2" applyFill="1" applyBorder="1"/>
    <xf numFmtId="0" fontId="1" fillId="14" borderId="37" xfId="2" applyFill="1" applyBorder="1"/>
    <xf numFmtId="0" fontId="1" fillId="15" borderId="36" xfId="2" applyFill="1" applyBorder="1"/>
    <xf numFmtId="0" fontId="1" fillId="15" borderId="37" xfId="2" applyFill="1" applyBorder="1"/>
    <xf numFmtId="0" fontId="1" fillId="16" borderId="36" xfId="2" applyFill="1" applyBorder="1"/>
    <xf numFmtId="0" fontId="1" fillId="16" borderId="37" xfId="2" applyFill="1" applyBorder="1"/>
    <xf numFmtId="0" fontId="1" fillId="15" borderId="30" xfId="2" applyFill="1" applyBorder="1"/>
    <xf numFmtId="0" fontId="1" fillId="15" borderId="32" xfId="2" applyFill="1" applyBorder="1"/>
    <xf numFmtId="0" fontId="1" fillId="16" borderId="30" xfId="2" applyFill="1" applyBorder="1"/>
    <xf numFmtId="0" fontId="1" fillId="16" borderId="32" xfId="2" applyFill="1" applyBorder="1"/>
    <xf numFmtId="0" fontId="1" fillId="14" borderId="30" xfId="2" applyFill="1" applyBorder="1"/>
    <xf numFmtId="0" fontId="1" fillId="14" borderId="32" xfId="2" applyFill="1" applyBorder="1"/>
    <xf numFmtId="0" fontId="1" fillId="10" borderId="38" xfId="2" applyFill="1" applyBorder="1"/>
    <xf numFmtId="0" fontId="1" fillId="19" borderId="26" xfId="2" applyFill="1" applyBorder="1"/>
    <xf numFmtId="0" fontId="1" fillId="19" borderId="28" xfId="2" applyFill="1" applyBorder="1"/>
    <xf numFmtId="0" fontId="1" fillId="20" borderId="26" xfId="2" applyFill="1" applyBorder="1"/>
    <xf numFmtId="0" fontId="1" fillId="20" borderId="28" xfId="2" applyFill="1" applyBorder="1"/>
    <xf numFmtId="0" fontId="1" fillId="19" borderId="36" xfId="2" applyFill="1" applyBorder="1"/>
    <xf numFmtId="0" fontId="1" fillId="19" borderId="37" xfId="2" applyFill="1" applyBorder="1"/>
    <xf numFmtId="0" fontId="1" fillId="20" borderId="36" xfId="2" applyFill="1" applyBorder="1"/>
    <xf numFmtId="0" fontId="1" fillId="20" borderId="37" xfId="2" applyFill="1" applyBorder="1"/>
    <xf numFmtId="0" fontId="1" fillId="19" borderId="30" xfId="2" applyFill="1" applyBorder="1"/>
    <xf numFmtId="0" fontId="1" fillId="19" borderId="32" xfId="2" applyFill="1" applyBorder="1"/>
    <xf numFmtId="0" fontId="1" fillId="20" borderId="30" xfId="2" applyFill="1" applyBorder="1"/>
    <xf numFmtId="0" fontId="1" fillId="20" borderId="32" xfId="2" applyFill="1" applyBorder="1"/>
    <xf numFmtId="0" fontId="1" fillId="23" borderId="26" xfId="2" applyFill="1" applyBorder="1"/>
    <xf numFmtId="0" fontId="1" fillId="23" borderId="28" xfId="2" applyFill="1" applyBorder="1"/>
    <xf numFmtId="0" fontId="1" fillId="24" borderId="26" xfId="2" applyFill="1" applyBorder="1"/>
    <xf numFmtId="0" fontId="1" fillId="24" borderId="28" xfId="2" applyFill="1" applyBorder="1"/>
    <xf numFmtId="0" fontId="1" fillId="23" borderId="36" xfId="2" applyFill="1" applyBorder="1"/>
    <xf numFmtId="0" fontId="1" fillId="23" borderId="37" xfId="2" applyFill="1" applyBorder="1"/>
    <xf numFmtId="0" fontId="1" fillId="24" borderId="36" xfId="2" applyFill="1" applyBorder="1"/>
    <xf numFmtId="0" fontId="1" fillId="24" borderId="37" xfId="2" applyFill="1" applyBorder="1"/>
    <xf numFmtId="0" fontId="1" fillId="23" borderId="30" xfId="2" applyFill="1" applyBorder="1"/>
    <xf numFmtId="0" fontId="1" fillId="23" borderId="32" xfId="2" applyFill="1" applyBorder="1"/>
    <xf numFmtId="0" fontId="1" fillId="24" borderId="30" xfId="2" applyFill="1" applyBorder="1"/>
    <xf numFmtId="0" fontId="1" fillId="24" borderId="32" xfId="2" applyFill="1" applyBorder="1"/>
    <xf numFmtId="0" fontId="1" fillId="7" borderId="29" xfId="2" applyFill="1" applyBorder="1"/>
    <xf numFmtId="0" fontId="1" fillId="0" borderId="39" xfId="2" applyBorder="1"/>
    <xf numFmtId="0" fontId="1" fillId="0" borderId="40" xfId="2" applyBorder="1"/>
    <xf numFmtId="0" fontId="1" fillId="0" borderId="41" xfId="2" applyBorder="1"/>
    <xf numFmtId="0" fontId="1" fillId="0" borderId="40" xfId="2" applyBorder="1" applyAlignment="1">
      <alignment horizontal="right"/>
    </xf>
    <xf numFmtId="0" fontId="30" fillId="0" borderId="0" xfId="0" applyFont="1" applyAlignment="1">
      <alignment wrapText="1"/>
    </xf>
    <xf numFmtId="0" fontId="2" fillId="0" borderId="0" xfId="1" applyProtection="1">
      <protection locked="0"/>
    </xf>
    <xf numFmtId="0" fontId="4" fillId="0" borderId="0" xfId="0" applyFont="1"/>
    <xf numFmtId="0" fontId="2" fillId="0" borderId="0" xfId="1" applyAlignment="1"/>
    <xf numFmtId="0" fontId="13" fillId="0" borderId="0" xfId="0" applyFont="1" applyAlignment="1">
      <alignment vertical="center"/>
    </xf>
    <xf numFmtId="0" fontId="0" fillId="0" borderId="8" xfId="0" applyBorder="1"/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19" fillId="0" borderId="4" xfId="0" applyNumberFormat="1" applyFont="1" applyBorder="1" applyAlignment="1">
      <alignment horizontal="center" vertical="center" wrapText="1"/>
    </xf>
    <xf numFmtId="1" fontId="19" fillId="0" borderId="4" xfId="0" applyNumberFormat="1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4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35" xfId="0" applyFont="1" applyBorder="1" applyAlignment="1">
      <alignment horizontal="center" textRotation="90" wrapText="1"/>
    </xf>
    <xf numFmtId="0" fontId="5" fillId="0" borderId="38" xfId="0" applyFont="1" applyBorder="1" applyAlignment="1">
      <alignment horizontal="center" textRotation="9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49" fontId="5" fillId="0" borderId="3" xfId="0" applyNumberFormat="1" applyFont="1" applyBorder="1"/>
    <xf numFmtId="0" fontId="16" fillId="0" borderId="3" xfId="0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1" fillId="0" borderId="44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wrapText="1"/>
    </xf>
    <xf numFmtId="20" fontId="4" fillId="0" borderId="2" xfId="0" applyNumberFormat="1" applyFont="1" applyBorder="1" applyAlignment="1">
      <alignment wrapText="1"/>
    </xf>
    <xf numFmtId="0" fontId="5" fillId="0" borderId="35" xfId="0" applyFont="1" applyBorder="1" applyAlignment="1">
      <alignment horizontal="center" textRotation="90" wrapText="1"/>
    </xf>
    <xf numFmtId="0" fontId="5" fillId="0" borderId="38" xfId="0" applyFont="1" applyBorder="1" applyAlignment="1">
      <alignment horizontal="center" textRotation="90" wrapText="1"/>
    </xf>
    <xf numFmtId="0" fontId="5" fillId="0" borderId="29" xfId="0" applyFont="1" applyBorder="1" applyAlignment="1">
      <alignment horizontal="center" textRotation="90" wrapText="1"/>
    </xf>
    <xf numFmtId="0" fontId="5" fillId="0" borderId="29" xfId="0" applyFont="1" applyBorder="1" applyAlignment="1">
      <alignment horizont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>
      <alignment horizontal="center" textRotation="90"/>
    </xf>
    <xf numFmtId="0" fontId="1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35" xfId="0" applyFont="1" applyBorder="1" applyAlignment="1">
      <alignment horizontal="center" textRotation="90"/>
    </xf>
    <xf numFmtId="0" fontId="0" fillId="0" borderId="38" xfId="0" applyBorder="1" applyAlignment="1">
      <alignment horizontal="center" textRotation="90"/>
    </xf>
    <xf numFmtId="0" fontId="0" fillId="0" borderId="38" xfId="0" applyBorder="1" applyAlignment="1">
      <alignment horizontal="center" textRotation="90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right" vertical="center" wrapText="1"/>
    </xf>
    <xf numFmtId="0" fontId="17" fillId="0" borderId="9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8" fillId="0" borderId="48" xfId="0" applyFont="1" applyBorder="1" applyAlignment="1" applyProtection="1">
      <alignment horizontal="center" vertical="center"/>
      <protection locked="0"/>
    </xf>
    <xf numFmtId="0" fontId="0" fillId="0" borderId="49" xfId="0" applyBorder="1" applyProtection="1">
      <protection locked="0"/>
    </xf>
    <xf numFmtId="0" fontId="0" fillId="0" borderId="50" xfId="0" applyBorder="1" applyProtection="1"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textRotation="90" wrapText="1"/>
      <protection hidden="1"/>
    </xf>
    <xf numFmtId="0" fontId="8" fillId="0" borderId="38" xfId="0" applyFont="1" applyBorder="1" applyAlignment="1" applyProtection="1">
      <alignment horizontal="center" textRotation="90" wrapText="1"/>
      <protection hidden="1"/>
    </xf>
    <xf numFmtId="0" fontId="0" fillId="0" borderId="29" xfId="0" applyBorder="1" applyAlignment="1">
      <alignment horizontal="center" textRotation="90"/>
    </xf>
    <xf numFmtId="0" fontId="0" fillId="0" borderId="29" xfId="0" applyBorder="1" applyAlignment="1">
      <alignment horizontal="center" textRotation="90" wrapText="1"/>
    </xf>
    <xf numFmtId="0" fontId="14" fillId="21" borderId="33" xfId="2" applyFont="1" applyFill="1" applyBorder="1" applyAlignment="1">
      <alignment horizontal="center"/>
    </xf>
    <xf numFmtId="0" fontId="14" fillId="21" borderId="34" xfId="2" applyFont="1" applyFill="1" applyBorder="1" applyAlignment="1">
      <alignment horizontal="center"/>
    </xf>
    <xf numFmtId="0" fontId="14" fillId="22" borderId="33" xfId="2" applyFont="1" applyFill="1" applyBorder="1" applyAlignment="1">
      <alignment horizontal="center"/>
    </xf>
    <xf numFmtId="0" fontId="14" fillId="22" borderId="34" xfId="2" applyFont="1" applyFill="1" applyBorder="1" applyAlignment="1">
      <alignment horizontal="center"/>
    </xf>
    <xf numFmtId="0" fontId="11" fillId="7" borderId="26" xfId="2" applyFont="1" applyFill="1" applyBorder="1" applyAlignment="1">
      <alignment horizontal="center"/>
    </xf>
    <xf numFmtId="0" fontId="11" fillId="7" borderId="27" xfId="2" applyFont="1" applyFill="1" applyBorder="1" applyAlignment="1">
      <alignment horizontal="center"/>
    </xf>
    <xf numFmtId="0" fontId="11" fillId="7" borderId="28" xfId="2" applyFont="1" applyFill="1" applyBorder="1" applyAlignment="1">
      <alignment horizontal="center"/>
    </xf>
    <xf numFmtId="0" fontId="14" fillId="12" borderId="33" xfId="2" applyFont="1" applyFill="1" applyBorder="1" applyAlignment="1">
      <alignment horizontal="center"/>
    </xf>
    <xf numFmtId="0" fontId="14" fillId="12" borderId="34" xfId="2" applyFont="1" applyFill="1" applyBorder="1" applyAlignment="1">
      <alignment horizontal="center"/>
    </xf>
    <xf numFmtId="0" fontId="14" fillId="13" borderId="33" xfId="2" applyFont="1" applyFill="1" applyBorder="1" applyAlignment="1">
      <alignment horizontal="center"/>
    </xf>
    <xf numFmtId="0" fontId="14" fillId="13" borderId="34" xfId="2" applyFont="1" applyFill="1" applyBorder="1" applyAlignment="1">
      <alignment horizontal="center"/>
    </xf>
    <xf numFmtId="0" fontId="14" fillId="17" borderId="33" xfId="2" applyFont="1" applyFill="1" applyBorder="1" applyAlignment="1">
      <alignment horizontal="center"/>
    </xf>
    <xf numFmtId="0" fontId="14" fillId="17" borderId="34" xfId="2" applyFont="1" applyFill="1" applyBorder="1" applyAlignment="1">
      <alignment horizontal="center"/>
    </xf>
    <xf numFmtId="0" fontId="14" fillId="18" borderId="33" xfId="2" applyFont="1" applyFill="1" applyBorder="1" applyAlignment="1">
      <alignment horizontal="center"/>
    </xf>
    <xf numFmtId="0" fontId="14" fillId="18" borderId="34" xfId="2" applyFont="1" applyFill="1" applyBorder="1" applyAlignment="1">
      <alignment horizontal="center"/>
    </xf>
  </cellXfs>
  <cellStyles count="3">
    <cellStyle name="Link" xfId="1" builtinId="8"/>
    <cellStyle name="Standard" xfId="0" builtinId="0"/>
    <cellStyle name="Standard 2" xfId="2" xr:uid="{CE5F340F-1BCA-4F6C-9EF7-C71ACF5782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560309" cy="3829050"/>
    <xdr:grpSp>
      <xdr:nvGrpSpPr>
        <xdr:cNvPr id="2" name="Group 2">
          <a:extLst>
            <a:ext uri="{FF2B5EF4-FFF2-40B4-BE49-F238E27FC236}">
              <a16:creationId xmlns:a16="http://schemas.microsoft.com/office/drawing/2014/main" id="{807A8EA4-58DC-4673-A815-9D1302C1CF47}"/>
            </a:ext>
          </a:extLst>
        </xdr:cNvPr>
        <xdr:cNvGrpSpPr/>
      </xdr:nvGrpSpPr>
      <xdr:grpSpPr>
        <a:xfrm>
          <a:off x="0" y="0"/>
          <a:ext cx="7560309" cy="3829050"/>
          <a:chOff x="0" y="0"/>
          <a:chExt cx="7560309" cy="3829050"/>
        </a:xfrm>
      </xdr:grpSpPr>
      <xdr:pic>
        <xdr:nvPicPr>
          <xdr:cNvPr id="3" name="image1.png">
            <a:extLst>
              <a:ext uri="{FF2B5EF4-FFF2-40B4-BE49-F238E27FC236}">
                <a16:creationId xmlns:a16="http://schemas.microsoft.com/office/drawing/2014/main" id="{555FBC7A-9895-56A2-820C-BE483072A4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60056" cy="3829039"/>
          </a:xfrm>
          <a:prstGeom prst="rect">
            <a:avLst/>
          </a:prstGeom>
        </xdr:spPr>
      </xdr:pic>
      <xdr:sp macro="" textlink="">
        <xdr:nvSpPr>
          <xdr:cNvPr id="4" name="Textbox 4">
            <a:extLst>
              <a:ext uri="{FF2B5EF4-FFF2-40B4-BE49-F238E27FC236}">
                <a16:creationId xmlns:a16="http://schemas.microsoft.com/office/drawing/2014/main" id="{D448BCFC-E19E-4542-F266-34FD67CFC5F5}"/>
              </a:ext>
            </a:extLst>
          </xdr:cNvPr>
          <xdr:cNvSpPr txBox="1"/>
        </xdr:nvSpPr>
        <xdr:spPr>
          <a:xfrm>
            <a:off x="179999" y="206541"/>
            <a:ext cx="1130935" cy="15621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1100" b="1">
                <a:latin typeface="Arial"/>
                <a:cs typeface="Arial"/>
              </a:rPr>
              <a:t>Empfangsschein</a:t>
            </a:r>
          </a:p>
        </xdr:txBody>
      </xdr:sp>
      <xdr:sp macro="" textlink="">
        <xdr:nvSpPr>
          <xdr:cNvPr id="5" name="Textbox 5">
            <a:extLst>
              <a:ext uri="{FF2B5EF4-FFF2-40B4-BE49-F238E27FC236}">
                <a16:creationId xmlns:a16="http://schemas.microsoft.com/office/drawing/2014/main" id="{15F45BFF-84CA-1D91-2AB4-9701FFF2F763}"/>
              </a:ext>
            </a:extLst>
          </xdr:cNvPr>
          <xdr:cNvSpPr txBox="1"/>
        </xdr:nvSpPr>
        <xdr:spPr>
          <a:xfrm>
            <a:off x="2412000" y="206541"/>
            <a:ext cx="502284" cy="15621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1100" b="1">
                <a:latin typeface="Arial"/>
                <a:cs typeface="Arial"/>
              </a:rPr>
              <a:t>Zahlteil</a:t>
            </a:r>
          </a:p>
        </xdr:txBody>
      </xdr:sp>
      <xdr:sp macro="" textlink="">
        <xdr:nvSpPr>
          <xdr:cNvPr id="6" name="Textbox 6">
            <a:extLst>
              <a:ext uri="{FF2B5EF4-FFF2-40B4-BE49-F238E27FC236}">
                <a16:creationId xmlns:a16="http://schemas.microsoft.com/office/drawing/2014/main" id="{84424188-1402-F6AB-C718-56742C329FAB}"/>
              </a:ext>
            </a:extLst>
          </xdr:cNvPr>
          <xdr:cNvSpPr txBox="1"/>
        </xdr:nvSpPr>
        <xdr:spPr>
          <a:xfrm>
            <a:off x="179999" y="516026"/>
            <a:ext cx="1374775" cy="54800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600" b="1">
                <a:latin typeface="Arial"/>
                <a:cs typeface="Arial"/>
              </a:rPr>
              <a:t>Konto / Zahlbar an</a:t>
            </a:r>
          </a:p>
          <a:p>
            <a:r>
              <a:rPr sz="800" b="0">
                <a:latin typeface="Arial"/>
                <a:cs typeface="Arial"/>
              </a:rPr>
              <a:t>CH89 8080 8002 2728 0753 9</a:t>
            </a:r>
          </a:p>
          <a:p>
            <a:r>
              <a:rPr sz="800" b="0">
                <a:latin typeface="Arial"/>
                <a:cs typeface="Arial"/>
              </a:rPr>
              <a:t>Armbrustschützen Mülenen Chappelengand</a:t>
            </a:r>
          </a:p>
          <a:p>
            <a:r>
              <a:rPr sz="800" b="0">
                <a:latin typeface="Arial"/>
                <a:cs typeface="Arial"/>
              </a:rPr>
              <a:t>3711 Mülenen</a:t>
            </a:r>
          </a:p>
        </xdr:txBody>
      </xdr:sp>
      <xdr:sp macro="" textlink="">
        <xdr:nvSpPr>
          <xdr:cNvPr id="7" name="Textbox 7">
            <a:extLst>
              <a:ext uri="{FF2B5EF4-FFF2-40B4-BE49-F238E27FC236}">
                <a16:creationId xmlns:a16="http://schemas.microsoft.com/office/drawing/2014/main" id="{991C1C89-8C04-B7B8-E5F6-7A04BDEF210E}"/>
              </a:ext>
            </a:extLst>
          </xdr:cNvPr>
          <xdr:cNvSpPr txBox="1"/>
        </xdr:nvSpPr>
        <xdr:spPr>
          <a:xfrm>
            <a:off x="4248000" y="241032"/>
            <a:ext cx="2060575" cy="109728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800" b="1">
                <a:latin typeface="Arial"/>
                <a:cs typeface="Arial"/>
              </a:rPr>
              <a:t>Konto / Zahlbar an</a:t>
            </a:r>
          </a:p>
          <a:p>
            <a:r>
              <a:rPr sz="1000" b="0">
                <a:latin typeface="Arial"/>
                <a:cs typeface="Arial"/>
              </a:rPr>
              <a:t>CH89 8080 8002 2728 0753 9</a:t>
            </a:r>
          </a:p>
          <a:p>
            <a:r>
              <a:rPr sz="1000" b="0">
                <a:latin typeface="Arial"/>
                <a:cs typeface="Arial"/>
              </a:rPr>
              <a:t>Armbrustschützen Mülenen Chappelengand</a:t>
            </a:r>
          </a:p>
          <a:p>
            <a:r>
              <a:rPr sz="1000" b="0">
                <a:latin typeface="Arial"/>
                <a:cs typeface="Arial"/>
              </a:rPr>
              <a:t>3711 Mülenen</a:t>
            </a:r>
          </a:p>
          <a:p>
            <a:endParaRPr/>
          </a:p>
          <a:p>
            <a:r>
              <a:rPr sz="800" b="1">
                <a:latin typeface="Arial"/>
                <a:cs typeface="Arial"/>
              </a:rPr>
              <a:t>Zusätzliche Informationen</a:t>
            </a:r>
          </a:p>
          <a:p>
            <a:r>
              <a:rPr sz="1000" b="0">
                <a:latin typeface="Arial"/>
                <a:cs typeface="Arial"/>
              </a:rPr>
              <a:t>Gruppendoppel 15.Niesenschiessen</a:t>
            </a:r>
          </a:p>
        </xdr:txBody>
      </xdr:sp>
      <xdr:sp macro="" textlink="">
        <xdr:nvSpPr>
          <xdr:cNvPr id="8" name="Textbox 8">
            <a:extLst>
              <a:ext uri="{FF2B5EF4-FFF2-40B4-BE49-F238E27FC236}">
                <a16:creationId xmlns:a16="http://schemas.microsoft.com/office/drawing/2014/main" id="{EB9FEBEE-4CA5-28BB-3240-86D6EC2ADA19}"/>
              </a:ext>
            </a:extLst>
          </xdr:cNvPr>
          <xdr:cNvSpPr txBox="1"/>
        </xdr:nvSpPr>
        <xdr:spPr>
          <a:xfrm>
            <a:off x="179999" y="1668026"/>
            <a:ext cx="1122680" cy="8572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600" b="1">
                <a:latin typeface="Arial"/>
                <a:cs typeface="Arial"/>
              </a:rPr>
              <a:t>Zahlbar durch (Name/Adresse)</a:t>
            </a:r>
          </a:p>
        </xdr:txBody>
      </xdr:sp>
      <xdr:sp macro="" textlink="">
        <xdr:nvSpPr>
          <xdr:cNvPr id="9" name="Textbox 9">
            <a:extLst>
              <a:ext uri="{FF2B5EF4-FFF2-40B4-BE49-F238E27FC236}">
                <a16:creationId xmlns:a16="http://schemas.microsoft.com/office/drawing/2014/main" id="{4D8D0E0A-6EB8-CDB5-AC2F-595D0A58C8F3}"/>
              </a:ext>
            </a:extLst>
          </xdr:cNvPr>
          <xdr:cNvSpPr txBox="1"/>
        </xdr:nvSpPr>
        <xdr:spPr>
          <a:xfrm>
            <a:off x="4248000" y="2257032"/>
            <a:ext cx="1492250" cy="113664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800" b="1">
                <a:latin typeface="Arial"/>
                <a:cs typeface="Arial"/>
              </a:rPr>
              <a:t>Zahlbar durch (Name/Adresse)</a:t>
            </a:r>
          </a:p>
        </xdr:txBody>
      </xdr:sp>
      <xdr:sp macro="" textlink="">
        <xdr:nvSpPr>
          <xdr:cNvPr id="10" name="Textbox 10">
            <a:extLst>
              <a:ext uri="{FF2B5EF4-FFF2-40B4-BE49-F238E27FC236}">
                <a16:creationId xmlns:a16="http://schemas.microsoft.com/office/drawing/2014/main" id="{10C46DB1-7939-72AD-02CE-649DDE1998EB}"/>
              </a:ext>
            </a:extLst>
          </xdr:cNvPr>
          <xdr:cNvSpPr txBox="1"/>
        </xdr:nvSpPr>
        <xdr:spPr>
          <a:xfrm>
            <a:off x="179999" y="2532026"/>
            <a:ext cx="342900" cy="23495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600" b="1">
                <a:latin typeface="Arial"/>
                <a:cs typeface="Arial"/>
              </a:rPr>
              <a:t>Währung</a:t>
            </a:r>
          </a:p>
          <a:p>
            <a:r>
              <a:rPr sz="800" b="0">
                <a:latin typeface="Arial"/>
                <a:cs typeface="Arial"/>
              </a:rPr>
              <a:t>CHF</a:t>
            </a:r>
          </a:p>
        </xdr:txBody>
      </xdr:sp>
      <xdr:sp macro="" textlink="">
        <xdr:nvSpPr>
          <xdr:cNvPr id="11" name="Textbox 11">
            <a:extLst>
              <a:ext uri="{FF2B5EF4-FFF2-40B4-BE49-F238E27FC236}">
                <a16:creationId xmlns:a16="http://schemas.microsoft.com/office/drawing/2014/main" id="{6CD7C0F0-9CDB-6DCC-6E0B-45CBE825C5DD}"/>
              </a:ext>
            </a:extLst>
          </xdr:cNvPr>
          <xdr:cNvSpPr txBox="1"/>
        </xdr:nvSpPr>
        <xdr:spPr>
          <a:xfrm>
            <a:off x="971999" y="2532026"/>
            <a:ext cx="254635" cy="8572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600" b="1">
                <a:latin typeface="Arial"/>
                <a:cs typeface="Arial"/>
              </a:rPr>
              <a:t>Betrag</a:t>
            </a:r>
          </a:p>
        </xdr:txBody>
      </xdr:sp>
      <xdr:sp macro="" textlink="">
        <xdr:nvSpPr>
          <xdr:cNvPr id="12" name="Textbox 12">
            <a:extLst>
              <a:ext uri="{FF2B5EF4-FFF2-40B4-BE49-F238E27FC236}">
                <a16:creationId xmlns:a16="http://schemas.microsoft.com/office/drawing/2014/main" id="{57070D47-5681-3B6D-3CDB-F2E9C996D68F}"/>
              </a:ext>
            </a:extLst>
          </xdr:cNvPr>
          <xdr:cNvSpPr txBox="1"/>
        </xdr:nvSpPr>
        <xdr:spPr>
          <a:xfrm>
            <a:off x="2412000" y="2509032"/>
            <a:ext cx="453390" cy="26289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800" b="1">
                <a:latin typeface="Arial"/>
                <a:cs typeface="Arial"/>
              </a:rPr>
              <a:t>Währung</a:t>
            </a:r>
          </a:p>
          <a:p>
            <a:r>
              <a:rPr sz="1000" b="0">
                <a:latin typeface="Arial"/>
                <a:cs typeface="Arial"/>
              </a:rPr>
              <a:t>CHF</a:t>
            </a:r>
          </a:p>
        </xdr:txBody>
      </xdr:sp>
      <xdr:sp macro="" textlink="">
        <xdr:nvSpPr>
          <xdr:cNvPr id="13" name="Textbox 13">
            <a:extLst>
              <a:ext uri="{FF2B5EF4-FFF2-40B4-BE49-F238E27FC236}">
                <a16:creationId xmlns:a16="http://schemas.microsoft.com/office/drawing/2014/main" id="{6BE68F91-2B97-8BA9-57D0-B4F3E6F3B43E}"/>
              </a:ext>
            </a:extLst>
          </xdr:cNvPr>
          <xdr:cNvSpPr txBox="1"/>
        </xdr:nvSpPr>
        <xdr:spPr>
          <a:xfrm>
            <a:off x="3203999" y="2509032"/>
            <a:ext cx="334645" cy="113664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800" b="1">
                <a:latin typeface="Arial"/>
                <a:cs typeface="Arial"/>
              </a:rPr>
              <a:t>Betrag</a:t>
            </a:r>
          </a:p>
        </xdr:txBody>
      </xdr:sp>
      <xdr:sp macro="" textlink="">
        <xdr:nvSpPr>
          <xdr:cNvPr id="14" name="Textbox 14">
            <a:extLst>
              <a:ext uri="{FF2B5EF4-FFF2-40B4-BE49-F238E27FC236}">
                <a16:creationId xmlns:a16="http://schemas.microsoft.com/office/drawing/2014/main" id="{E231624C-0B41-8A86-E1E0-22A0E596BC10}"/>
              </a:ext>
            </a:extLst>
          </xdr:cNvPr>
          <xdr:cNvSpPr txBox="1"/>
        </xdr:nvSpPr>
        <xdr:spPr>
          <a:xfrm>
            <a:off x="1509968" y="3040058"/>
            <a:ext cx="554990" cy="8572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600" b="1">
                <a:latin typeface="Arial"/>
                <a:cs typeface="Arial"/>
              </a:rPr>
              <a:t>Annahmestelle</a:t>
            </a:r>
          </a:p>
        </xdr:txBody>
      </xdr:sp>
    </xdr:grpSp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161927</xdr:colOff>
      <xdr:row>30</xdr:row>
      <xdr:rowOff>133350</xdr:rowOff>
    </xdr:from>
    <xdr:to>
      <xdr:col>8</xdr:col>
      <xdr:colOff>1631260</xdr:colOff>
      <xdr:row>44</xdr:row>
      <xdr:rowOff>6400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BE9000-44C9-472E-8F20-778070B70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2" y="5143500"/>
          <a:ext cx="2993333" cy="21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31</xdr:row>
      <xdr:rowOff>9524</xdr:rowOff>
    </xdr:from>
    <xdr:to>
      <xdr:col>6</xdr:col>
      <xdr:colOff>152984</xdr:colOff>
      <xdr:row>43</xdr:row>
      <xdr:rowOff>153090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AD7CA71-EBD5-4A33-A5B6-E5F91AA24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0125" y="5181599"/>
          <a:ext cx="2953334" cy="2086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elejost@bluewin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D42"/>
  <sheetViews>
    <sheetView showGridLines="0" showRowColHeaders="0" showZeros="0" tabSelected="1" zoomScale="95" zoomScaleNormal="95" workbookViewId="0">
      <selection activeCell="H18" sqref="H18"/>
    </sheetView>
  </sheetViews>
  <sheetFormatPr baseColWidth="10" defaultRowHeight="12.75" x14ac:dyDescent="0.2"/>
  <cols>
    <col min="1" max="1" width="11.7109375" style="6" customWidth="1"/>
    <col min="2" max="2" width="15.7109375" style="6" customWidth="1"/>
    <col min="3" max="3" width="15.7109375" customWidth="1"/>
    <col min="4" max="4" width="7.140625" customWidth="1"/>
    <col min="5" max="5" width="6.140625" customWidth="1"/>
    <col min="6" max="17" width="4.7109375" customWidth="1"/>
    <col min="18" max="19" width="4.42578125" customWidth="1"/>
    <col min="20" max="20" width="4.7109375" style="6" customWidth="1"/>
    <col min="21" max="21" width="8.7109375" style="6" customWidth="1"/>
    <col min="22" max="22" width="10.42578125" style="6" customWidth="1"/>
    <col min="23" max="23" width="14.28515625" customWidth="1"/>
    <col min="24" max="24" width="13.140625" customWidth="1"/>
    <col min="25" max="25" width="14.7109375" customWidth="1"/>
    <col min="26" max="26" width="17.28515625" customWidth="1"/>
    <col min="27" max="28" width="9.140625" customWidth="1"/>
    <col min="29" max="29" width="8.7109375" customWidth="1"/>
  </cols>
  <sheetData>
    <row r="1" spans="1:30" x14ac:dyDescent="0.2">
      <c r="T1"/>
      <c r="V1"/>
    </row>
    <row r="2" spans="1:30" ht="24.95" customHeight="1" x14ac:dyDescent="0.25">
      <c r="A2" s="177" t="s">
        <v>41</v>
      </c>
      <c r="B2" s="178"/>
      <c r="C2" s="178"/>
      <c r="D2" s="178"/>
      <c r="E2" s="178"/>
      <c r="F2" s="178"/>
      <c r="G2" s="5"/>
      <c r="H2" s="5"/>
      <c r="I2" s="5"/>
      <c r="J2" s="5"/>
      <c r="K2" s="124">
        <v>2023</v>
      </c>
      <c r="L2" s="184" t="s">
        <v>7</v>
      </c>
      <c r="M2" s="184"/>
      <c r="N2" s="185"/>
      <c r="O2" s="191"/>
      <c r="P2" s="192"/>
      <c r="Q2" s="192"/>
      <c r="R2" s="192"/>
      <c r="S2" s="192"/>
      <c r="T2" s="192"/>
      <c r="U2" s="192"/>
      <c r="V2" s="193"/>
      <c r="W2" s="13" t="s">
        <v>85</v>
      </c>
      <c r="X2" s="182"/>
      <c r="Y2" s="183"/>
      <c r="Z2" s="126"/>
      <c r="AA2" s="126"/>
    </row>
    <row r="3" spans="1:30" ht="24.95" customHeight="1" x14ac:dyDescent="0.2">
      <c r="A3" s="179" t="s">
        <v>28</v>
      </c>
      <c r="B3" s="180"/>
      <c r="C3" s="180"/>
      <c r="D3" s="180"/>
      <c r="E3" s="180"/>
      <c r="F3" s="180"/>
      <c r="G3" s="3"/>
      <c r="H3" s="3"/>
      <c r="I3" s="3"/>
      <c r="J3" s="3"/>
      <c r="K3" s="3"/>
      <c r="L3" s="3"/>
      <c r="M3" s="3"/>
      <c r="N3" s="3"/>
      <c r="O3" s="126"/>
      <c r="P3" s="126"/>
      <c r="Q3" s="126"/>
      <c r="R3" s="126"/>
      <c r="S3" s="126"/>
      <c r="T3" s="126"/>
      <c r="U3" s="128"/>
      <c r="V3" s="127"/>
      <c r="W3" s="127"/>
      <c r="X3" s="127"/>
      <c r="Y3" s="127"/>
      <c r="Z3" s="126"/>
      <c r="AA3" s="128"/>
    </row>
    <row r="4" spans="1:30" ht="21.95" customHeight="1" x14ac:dyDescent="0.2">
      <c r="A4" s="181" t="s">
        <v>81</v>
      </c>
      <c r="B4" s="181"/>
      <c r="C4" s="181"/>
      <c r="D4" s="181"/>
      <c r="E4" s="181"/>
      <c r="F4" s="181"/>
      <c r="K4" s="186" t="s">
        <v>40</v>
      </c>
      <c r="L4" s="186"/>
      <c r="M4" s="186"/>
      <c r="N4" s="186"/>
      <c r="O4" s="135"/>
      <c r="P4" s="136"/>
      <c r="Q4" s="136"/>
      <c r="R4" s="136"/>
      <c r="S4" s="137"/>
      <c r="T4" s="136"/>
      <c r="U4" s="138"/>
      <c r="V4" s="136"/>
      <c r="W4" s="136"/>
      <c r="X4" s="136"/>
      <c r="Y4" s="136"/>
      <c r="Z4" s="128"/>
    </row>
    <row r="5" spans="1:30" ht="21.95" customHeight="1" x14ac:dyDescent="0.2">
      <c r="A5" s="19" t="s">
        <v>0</v>
      </c>
      <c r="B5" s="168" t="s">
        <v>23</v>
      </c>
      <c r="C5" s="169"/>
      <c r="D5" s="169"/>
      <c r="E5" s="169"/>
      <c r="F5" s="170"/>
      <c r="K5" s="174" t="s">
        <v>2</v>
      </c>
      <c r="L5" s="175"/>
      <c r="M5" s="175"/>
      <c r="N5" s="176"/>
      <c r="O5" s="194"/>
      <c r="P5" s="195"/>
      <c r="Q5" s="195"/>
      <c r="R5" s="195"/>
      <c r="S5" s="195"/>
      <c r="T5" s="195"/>
      <c r="U5" s="195"/>
      <c r="V5" s="195"/>
      <c r="W5" s="195"/>
      <c r="X5" s="195"/>
      <c r="Y5" s="196"/>
    </row>
    <row r="6" spans="1:30" ht="21.95" customHeight="1" x14ac:dyDescent="0.2">
      <c r="A6" s="20">
        <v>1</v>
      </c>
      <c r="B6" s="164"/>
      <c r="C6" s="165"/>
      <c r="D6" s="165"/>
      <c r="E6" s="165"/>
      <c r="F6" s="166"/>
      <c r="G6" s="4"/>
      <c r="H6" s="4"/>
      <c r="I6" s="4"/>
      <c r="J6" s="1"/>
      <c r="K6" s="161" t="s">
        <v>3</v>
      </c>
      <c r="L6" s="162"/>
      <c r="M6" s="162"/>
      <c r="N6" s="163"/>
      <c r="O6" s="194"/>
      <c r="P6" s="195"/>
      <c r="Q6" s="195"/>
      <c r="R6" s="195"/>
      <c r="S6" s="195"/>
      <c r="T6" s="195"/>
      <c r="U6" s="195"/>
      <c r="V6" s="195"/>
      <c r="W6" s="195"/>
      <c r="X6" s="195"/>
      <c r="Y6" s="196"/>
    </row>
    <row r="7" spans="1:30" ht="21.95" customHeight="1" x14ac:dyDescent="0.2">
      <c r="A7" s="21">
        <v>2</v>
      </c>
      <c r="B7" s="164"/>
      <c r="C7" s="165"/>
      <c r="D7" s="165"/>
      <c r="E7" s="165"/>
      <c r="F7" s="166"/>
      <c r="G7" s="4"/>
      <c r="H7" s="4"/>
      <c r="I7" s="4"/>
      <c r="J7" s="1"/>
      <c r="K7" s="161" t="s">
        <v>4</v>
      </c>
      <c r="L7" s="162"/>
      <c r="M7" s="162"/>
      <c r="N7" s="163"/>
      <c r="O7" s="194"/>
      <c r="P7" s="195"/>
      <c r="Q7" s="195"/>
      <c r="R7" s="195"/>
      <c r="S7" s="195"/>
      <c r="T7" s="195"/>
      <c r="U7" s="195"/>
      <c r="V7" s="195"/>
      <c r="W7" s="195"/>
      <c r="X7" s="195"/>
      <c r="Y7" s="196"/>
    </row>
    <row r="8" spans="1:30" ht="21.95" customHeight="1" x14ac:dyDescent="0.2">
      <c r="A8" s="22">
        <v>3</v>
      </c>
      <c r="B8" s="164"/>
      <c r="C8" s="165"/>
      <c r="D8" s="165"/>
      <c r="E8" s="165"/>
      <c r="F8" s="166"/>
      <c r="G8" s="4"/>
      <c r="H8" s="4"/>
      <c r="I8" s="4"/>
      <c r="J8" s="1"/>
      <c r="K8" s="161" t="s">
        <v>24</v>
      </c>
      <c r="L8" s="162"/>
      <c r="M8" s="162"/>
      <c r="N8" s="163"/>
      <c r="O8" s="194"/>
      <c r="P8" s="195"/>
      <c r="Q8" s="195"/>
      <c r="R8" s="195"/>
      <c r="S8" s="195"/>
      <c r="T8" s="195"/>
      <c r="U8" s="195"/>
      <c r="V8" s="195"/>
      <c r="W8" s="195"/>
      <c r="X8" s="195"/>
      <c r="Y8" s="196"/>
    </row>
    <row r="9" spans="1:30" ht="21.95" customHeight="1" x14ac:dyDescent="0.2">
      <c r="A9" s="23">
        <v>4</v>
      </c>
      <c r="B9" s="164"/>
      <c r="C9" s="165"/>
      <c r="D9" s="165"/>
      <c r="E9" s="165"/>
      <c r="F9" s="166"/>
      <c r="G9" s="4"/>
      <c r="H9" s="4"/>
      <c r="I9" s="4"/>
      <c r="J9" s="1"/>
      <c r="K9" s="161" t="s">
        <v>87</v>
      </c>
      <c r="L9" s="162"/>
      <c r="M9" s="162"/>
      <c r="N9" s="163"/>
      <c r="O9" s="194"/>
      <c r="P9" s="195"/>
      <c r="Q9" s="195"/>
      <c r="R9" s="195"/>
      <c r="S9" s="195"/>
      <c r="T9" s="195"/>
      <c r="U9" s="195"/>
      <c r="V9" s="195"/>
      <c r="W9" s="195"/>
      <c r="X9" s="195"/>
      <c r="Y9" s="196"/>
      <c r="AA9" s="49"/>
    </row>
    <row r="10" spans="1:30" ht="15.75" x14ac:dyDescent="0.2">
      <c r="A10" s="50"/>
      <c r="B10" s="47"/>
      <c r="C10" s="47"/>
      <c r="D10" s="47"/>
      <c r="E10" s="47"/>
      <c r="F10" s="47"/>
      <c r="G10" s="4"/>
      <c r="H10" s="1"/>
      <c r="I10" s="48"/>
      <c r="J10" s="48"/>
      <c r="K10" s="48"/>
      <c r="L10" s="48"/>
      <c r="M10" s="49"/>
      <c r="N10" s="49"/>
      <c r="O10" s="49"/>
      <c r="P10" s="49"/>
      <c r="Q10" s="49"/>
      <c r="R10" s="49"/>
      <c r="S10" s="49"/>
      <c r="T10" s="49"/>
      <c r="U10" s="139"/>
      <c r="V10" s="140"/>
      <c r="W10" s="138"/>
      <c r="X10" s="49"/>
      <c r="Y10" s="49"/>
      <c r="Z10" s="49"/>
      <c r="AA10" s="27"/>
      <c r="AB10" s="49"/>
    </row>
    <row r="11" spans="1:30" s="27" customFormat="1" ht="15" hidden="1" x14ac:dyDescent="0.2">
      <c r="A11" s="26"/>
      <c r="B11" s="26"/>
      <c r="H11" s="27">
        <v>0.15</v>
      </c>
      <c r="I11" s="27">
        <v>0.45</v>
      </c>
      <c r="J11" s="27">
        <v>0.45</v>
      </c>
      <c r="L11" s="27">
        <v>0.75</v>
      </c>
      <c r="M11" s="27">
        <v>0.45</v>
      </c>
      <c r="N11" s="27">
        <v>0.45</v>
      </c>
      <c r="O11" s="27">
        <v>1.2</v>
      </c>
      <c r="P11" s="27">
        <v>1.2</v>
      </c>
      <c r="Q11" s="27">
        <v>0.45</v>
      </c>
      <c r="R11" s="27">
        <v>0.15</v>
      </c>
      <c r="U11" s="26"/>
      <c r="V11" s="26"/>
      <c r="W11" s="28"/>
      <c r="X11" s="29"/>
      <c r="AA11" s="130"/>
    </row>
    <row r="12" spans="1:30" ht="18" customHeight="1" x14ac:dyDescent="0.2">
      <c r="A12" s="160" t="s">
        <v>80</v>
      </c>
      <c r="B12" s="160" t="s">
        <v>1</v>
      </c>
      <c r="C12" s="160" t="s">
        <v>9</v>
      </c>
      <c r="D12" s="157" t="s">
        <v>15</v>
      </c>
      <c r="E12" s="171" t="s">
        <v>45</v>
      </c>
      <c r="F12" s="157" t="s">
        <v>31</v>
      </c>
      <c r="G12" s="159" t="s">
        <v>17</v>
      </c>
      <c r="H12" s="159" t="s">
        <v>18</v>
      </c>
      <c r="I12" s="159" t="s">
        <v>7</v>
      </c>
      <c r="J12" s="159" t="s">
        <v>0</v>
      </c>
      <c r="K12" s="159"/>
      <c r="L12" s="159" t="s">
        <v>10</v>
      </c>
      <c r="M12" s="159" t="s">
        <v>5</v>
      </c>
      <c r="N12" s="157" t="s">
        <v>11</v>
      </c>
      <c r="O12" s="157" t="s">
        <v>34</v>
      </c>
      <c r="P12" s="157" t="s">
        <v>35</v>
      </c>
      <c r="Q12" s="167" t="s">
        <v>12</v>
      </c>
      <c r="R12" s="159" t="s">
        <v>13</v>
      </c>
      <c r="S12" s="141"/>
      <c r="T12" s="197"/>
      <c r="U12" s="159" t="s">
        <v>14</v>
      </c>
      <c r="V12" s="159" t="s">
        <v>6</v>
      </c>
      <c r="W12" s="159" t="s">
        <v>16</v>
      </c>
      <c r="X12" s="159" t="s">
        <v>36</v>
      </c>
      <c r="Y12" s="187" t="s">
        <v>86</v>
      </c>
      <c r="Z12" s="188"/>
      <c r="AA12" s="129"/>
      <c r="AB12" s="131"/>
      <c r="AC12" s="131"/>
      <c r="AD12" s="131"/>
    </row>
    <row r="13" spans="1:30" ht="78.75" customHeight="1" x14ac:dyDescent="0.2">
      <c r="A13" s="160"/>
      <c r="B13" s="160"/>
      <c r="C13" s="160"/>
      <c r="D13" s="158"/>
      <c r="E13" s="172"/>
      <c r="F13" s="158"/>
      <c r="G13" s="159"/>
      <c r="H13" s="159"/>
      <c r="I13" s="167"/>
      <c r="J13" s="159"/>
      <c r="K13" s="159"/>
      <c r="L13" s="159"/>
      <c r="M13" s="159"/>
      <c r="N13" s="173"/>
      <c r="O13" s="173"/>
      <c r="P13" s="173"/>
      <c r="Q13" s="199"/>
      <c r="R13" s="159"/>
      <c r="S13" s="142" t="s">
        <v>84</v>
      </c>
      <c r="T13" s="198"/>
      <c r="U13" s="159"/>
      <c r="V13" s="159"/>
      <c r="W13" s="159"/>
      <c r="X13" s="200"/>
      <c r="Y13" s="189"/>
      <c r="Z13" s="190"/>
    </row>
    <row r="14" spans="1:30" ht="15" customHeight="1" x14ac:dyDescent="0.2">
      <c r="A14" s="143"/>
      <c r="B14" s="143"/>
      <c r="C14" s="144"/>
      <c r="D14" s="145"/>
      <c r="E14" s="144"/>
      <c r="F14" s="146" t="s">
        <v>32</v>
      </c>
      <c r="G14" s="147"/>
      <c r="H14" s="148">
        <v>6</v>
      </c>
      <c r="I14" s="148">
        <v>6</v>
      </c>
      <c r="J14" s="148">
        <v>6</v>
      </c>
      <c r="K14" s="149" t="s">
        <v>8</v>
      </c>
      <c r="L14" s="148">
        <v>10</v>
      </c>
      <c r="M14" s="148">
        <v>6</v>
      </c>
      <c r="N14" s="148">
        <v>6</v>
      </c>
      <c r="O14" s="148">
        <v>8</v>
      </c>
      <c r="P14" s="148">
        <v>8</v>
      </c>
      <c r="Q14" s="148">
        <v>6</v>
      </c>
      <c r="R14" s="148">
        <v>2</v>
      </c>
      <c r="S14" s="150"/>
      <c r="T14" s="151">
        <v>0</v>
      </c>
      <c r="U14" s="152"/>
      <c r="V14" s="143"/>
      <c r="W14" s="153">
        <v>45</v>
      </c>
      <c r="X14" s="154"/>
      <c r="Y14" s="155"/>
      <c r="Z14" s="156"/>
    </row>
    <row r="15" spans="1:30" ht="21.95" customHeight="1" x14ac:dyDescent="0.2">
      <c r="A15" s="52"/>
      <c r="B15" s="53"/>
      <c r="C15" s="54"/>
      <c r="D15" s="33"/>
      <c r="E15" s="30" t="str">
        <f>IF(D15&gt;0,VLOOKUP(LEFT($K$2,4)-D15,KatGP!F$3:G$10,2,TRUE),"")</f>
        <v/>
      </c>
      <c r="F15" s="34"/>
      <c r="G15" s="132" t="str">
        <f>IF(E15="U17",1,IF(E15="U23",1,IF(E15="A",1,IF(E15="S",1,IF(E15="V",1,IF(E15="EV",1,""))))))</f>
        <v/>
      </c>
      <c r="H15" s="33"/>
      <c r="I15" s="33"/>
      <c r="J15" s="33">
        <v>0</v>
      </c>
      <c r="K15" s="57"/>
      <c r="L15" s="133">
        <f t="shared" ref="L15:L33" si="0">IF(G15=1,1,)</f>
        <v>0</v>
      </c>
      <c r="M15" s="36"/>
      <c r="N15" s="36"/>
      <c r="O15" s="36"/>
      <c r="P15" s="36"/>
      <c r="Q15" s="36"/>
      <c r="R15" s="35"/>
      <c r="S15" s="134">
        <f t="shared" ref="S15:S33" si="1">IF(((I15+J15+L15+O15)=4),1,0)</f>
        <v>0</v>
      </c>
      <c r="T15" s="25">
        <v>1</v>
      </c>
      <c r="U15" s="37">
        <f>IF(E15="U17",(H15*H$14+I15*I$14+J15*J$14+L15*L$14+M15*M$14+N15*N$14+O15*O$14+P15*P$14+R15*R$14),IF(E15="U23",(H15*H$14+I15*I$14+J15*J$14+L15*L$14+M15*M$14+N15*N$14+O15*O$14+P15*P$14+R15*R$14),IF(E15="J",(H15*H$14+I15*I$14+J15*J$14+L15*L$14+M15*M$14+N15*N$14+O15*O$14+P15*P$14+R15*R$14),IF(E15="J",(H15*H$14+I15*I$14+J15*J$14+L15*L$14+M15*M$14+N15*N$14+O15*O$14+P15*P$14+R15*R$14),IF(E15="A",(H15*H$14+I15*I$14+J15*J$14+L15*L$14+M15*M$14+N15*N$14+O15*O$14+P15*P$14+R15*R$14),IF(E15="S",(H15*H$14+I15*I$14+J15*J$14+L15*L$14+M15*M$14+N15*N$14+O15*O$14+P15*P$14+Q15*Q$14+R15*R$14),IF(E15="EV",(H15*H$14+I15*I$14+J15*J$14+L15*L$14+M15*M$14+N15*N$14+O15*O$14+P15*P$14+Q15*Q$14+R15*R$14),IF(E15="V",(H15*H$14+I15*I$14+J15*J$14+L15*L$14+M15*M$14+N15*N$14+O15*O$14+P15*P$14+Q15*Q$14+R15*R$14),0))))))))</f>
        <v>0</v>
      </c>
      <c r="V15" s="37">
        <f t="shared" ref="V15:V33" si="2">ROUNDUP(U15/10,0)</f>
        <v>0</v>
      </c>
      <c r="W15" s="37">
        <f t="shared" ref="W15:W33" si="3">V15*15</f>
        <v>0</v>
      </c>
      <c r="X15" s="24">
        <f>IF(E15="U17",'Bestellliste Sektionen'!G15*Preis1!D$3+'Bestellliste Sektionen'!H15*Preis1!D$4+'Bestellliste Sektionen'!I15*Preis1!D$5+'Bestellliste Sektionen'!J15*Preis1!D$6+'Bestellliste Sektionen'!L15*Preis1!D$7+'Bestellliste Sektionen'!M15*Preis1!D$8+'Bestellliste Sektionen'!N15*Preis1!D$9+'Bestellliste Sektionen'!O15*Preis1!B$10+'Bestellliste Sektionen'!P15*Preis1!D$11+'Bestellliste Sektionen'!R15*Preis1!B$13,IF(E15="U23",'Bestellliste Sektionen'!G15*Preis1!D$3+'Bestellliste Sektionen'!H15*Preis1!D$4+'Bestellliste Sektionen'!I15*Preis1!D$5+'Bestellliste Sektionen'!J15*Preis1!D$6+'Bestellliste Sektionen'!L15*Preis1!D$7+'Bestellliste Sektionen'!M15*Preis1!D$8+'Bestellliste Sektionen'!N15*Preis1!D$9+'Bestellliste Sektionen'!O15*Preis1!B$10+'Bestellliste Sektionen'!P15*Preis1!D$11+'Bestellliste Sektionen'!R15*Preis1!B$13,IF(E15="EV",G15*Preis1!B$3+'Bestellliste Sektionen'!H15*Preis1!B$4+'Bestellliste Sektionen'!I15*Preis1!B$5+'Bestellliste Sektionen'!J15*Preis1!B$6+'Bestellliste Sektionen'!L15*Preis1!B$7+'Bestellliste Sektionen'!M15*Preis1!B$8+'Bestellliste Sektionen'!N15*Preis1!B$9+'Bestellliste Sektionen'!O15*Preis1!B$10+'Bestellliste Sektionen'!P15*Preis1!D$11+'Bestellliste Sektionen'!R15*Preis1!D$13+'Bestellliste Sektionen'!Q15*Preis1!B$12,IF(E15="V",G15*Preis1!B$3+'Bestellliste Sektionen'!H15*Preis1!B$4+'Bestellliste Sektionen'!I15*Preis1!B$5+'Bestellliste Sektionen'!J15*Preis1!B$6+'Bestellliste Sektionen'!L15*Preis1!B$7+'Bestellliste Sektionen'!M15*Preis1!B$8+'Bestellliste Sektionen'!N15*Preis1!B$9+'Bestellliste Sektionen'!O15*Preis1!B$10+'Bestellliste Sektionen'!P15*Preis1!D$11+'Bestellliste Sektionen'!R15*Preis1!D$13+'Bestellliste Sektionen'!Q15*Preis1!B$12,IF(E15="A",G15*Preis1!B$3+'Bestellliste Sektionen'!H15*Preis1!B$4+'Bestellliste Sektionen'!I15*Preis1!B$5+'Bestellliste Sektionen'!J15*Preis1!B$6+'Bestellliste Sektionen'!L15*Preis1!B$7+'Bestellliste Sektionen'!M15*Preis1!B$8+'Bestellliste Sektionen'!N15*Preis1!B$9+'Bestellliste Sektionen'!O15*Preis1!B$10+'Bestellliste Sektionen'!P15*Preis1!D$11+'Bestellliste Sektionen'!R15*Preis1!D$13,IF(E15="S",G15*Preis1!B$3+'Bestellliste Sektionen'!H15*Preis1!B$4+'Bestellliste Sektionen'!I15*Preis1!B$5+'Bestellliste Sektionen'!J15*Preis1!B$6+'Bestellliste Sektionen'!L15*Preis1!B$7+'Bestellliste Sektionen'!M15*Preis1!B$8+'Bestellliste Sektionen'!N15*Preis1!B$9+'Bestellliste Sektionen'!O15*Preis1!B$10+'Bestellliste Sektionen'!P15*Preis1!D$11+'Bestellliste Sektionen'!R15*Preis1!D$13+'Bestellliste Sektionen'!Q15*Preis1!B$12,))))))</f>
        <v>0</v>
      </c>
      <c r="Y15" s="65"/>
      <c r="Z15" s="66"/>
    </row>
    <row r="16" spans="1:30" ht="21.95" customHeight="1" x14ac:dyDescent="0.2">
      <c r="A16" s="39"/>
      <c r="B16" s="40"/>
      <c r="C16" s="41"/>
      <c r="D16" s="42"/>
      <c r="E16" s="43" t="str">
        <f>IF(D16&gt;0,VLOOKUP(LEFT($K$2,4)-D16,KatGP!F$3:G$10,2,TRUE),"")</f>
        <v/>
      </c>
      <c r="F16" s="44"/>
      <c r="G16" s="132" t="str">
        <f t="shared" ref="G16:G33" si="4">IF(E16="U17",1,IF(E16="U23",1,IF(E16="A",1,IF(E16="S",1,IF(E16="V",1,IF(E16="EV",1,""))))))</f>
        <v/>
      </c>
      <c r="H16" s="42"/>
      <c r="I16" s="42"/>
      <c r="J16" s="42"/>
      <c r="K16" s="58"/>
      <c r="L16" s="133">
        <f t="shared" si="0"/>
        <v>0</v>
      </c>
      <c r="M16" s="45"/>
      <c r="N16" s="45"/>
      <c r="O16" s="45"/>
      <c r="P16" s="45"/>
      <c r="Q16" s="45"/>
      <c r="R16" s="38"/>
      <c r="S16" s="134">
        <f t="shared" si="1"/>
        <v>0</v>
      </c>
      <c r="T16" s="25"/>
      <c r="U16" s="37">
        <f t="shared" ref="U16:U33" si="5">IF(E16="U17",(H16*H$14+I16*I$14+J16*J$14+L16*L$14+M16*M$14+N16*N$14+O16*O$14+P16*P$14+R16*R$14),IF(E16="U23",(H16*H$14+I16*I$14+J16*J$14+L16*L$14+M16*M$14+N16*N$14+O16*O$14+P16*P$14+R16*R$14),IF(E16="J",(H16*H$14+I16*I$14+J16*J$14+L16*L$14+M16*M$14+N16*N$14+O16*O$14+P16*P$14+R16*R$14),IF(E16="J",(H16*H$14+I16*I$14+J16*J$14+L16*L$14+M16*M$14+N16*N$14+O16*O$14+P16*P$14+R16*R$14),IF(E16="A",(H16*H$14+I16*I$14+J16*J$14+L16*L$14+M16*M$14+N16*N$14+O16*O$14+P16*P$14+R16*R$14),IF(E16="S",(H16*H$14+I16*I$14+J16*J$14+L16*L$14+M16*M$14+N16*N$14+O16*O$14+P16*P$14+Q16*Q$14+R16*R$14),IF(E16="EV",(H16*H$14+I16*I$14+J16*J$14+L16*L$14+M16*M$14+N16*N$14+O16*O$14+P16*P$14+Q16*Q$14+R16*R$14),IF(E16="V",(H16*H$14+I16*I$14+J16*J$14+L16*L$14+M16*M$14+N16*N$14+O16*O$14+P16*P$14+Q16*Q$14+R16*R$14),0))))))))</f>
        <v>0</v>
      </c>
      <c r="V16" s="37">
        <f t="shared" si="2"/>
        <v>0</v>
      </c>
      <c r="W16" s="37">
        <f t="shared" si="3"/>
        <v>0</v>
      </c>
      <c r="X16" s="24">
        <f>IF(E16="U17",'Bestellliste Sektionen'!G16*Preis1!D$3+'Bestellliste Sektionen'!H16*Preis1!D$4+'Bestellliste Sektionen'!I16*Preis1!D$5+'Bestellliste Sektionen'!J16*Preis1!D$6+'Bestellliste Sektionen'!L16*Preis1!D$7+'Bestellliste Sektionen'!M16*Preis1!D$8+'Bestellliste Sektionen'!N16*Preis1!D$9+'Bestellliste Sektionen'!O16*Preis1!B$10+'Bestellliste Sektionen'!P16*Preis1!D$11+'Bestellliste Sektionen'!R16*Preis1!B$13,IF(E16="U23",'Bestellliste Sektionen'!G16*Preis1!D$3+'Bestellliste Sektionen'!H16*Preis1!D$4+'Bestellliste Sektionen'!I16*Preis1!D$5+'Bestellliste Sektionen'!J16*Preis1!D$6+'Bestellliste Sektionen'!L16*Preis1!D$7+'Bestellliste Sektionen'!M16*Preis1!D$8+'Bestellliste Sektionen'!N16*Preis1!D$9+'Bestellliste Sektionen'!O16*Preis1!B$10+'Bestellliste Sektionen'!P16*Preis1!D$11+'Bestellliste Sektionen'!R16*Preis1!B$13,IF(E16="EV",G16*Preis1!B$3+'Bestellliste Sektionen'!H16*Preis1!B$4+'Bestellliste Sektionen'!I16*Preis1!B$5+'Bestellliste Sektionen'!J16*Preis1!B$6+'Bestellliste Sektionen'!L16*Preis1!B$7+'Bestellliste Sektionen'!M16*Preis1!B$8+'Bestellliste Sektionen'!N16*Preis1!B$9+'Bestellliste Sektionen'!O16*Preis1!B$10+'Bestellliste Sektionen'!P16*Preis1!D$11+'Bestellliste Sektionen'!R16*Preis1!D$13+'Bestellliste Sektionen'!Q16*Preis1!B$12,IF(E16="V",G16*Preis1!B$3+'Bestellliste Sektionen'!H16*Preis1!B$4+'Bestellliste Sektionen'!I16*Preis1!B$5+'Bestellliste Sektionen'!J16*Preis1!B$6+'Bestellliste Sektionen'!L16*Preis1!B$7+'Bestellliste Sektionen'!M16*Preis1!B$8+'Bestellliste Sektionen'!N16*Preis1!B$9+'Bestellliste Sektionen'!O16*Preis1!B$10+'Bestellliste Sektionen'!P16*Preis1!D$11+'Bestellliste Sektionen'!R16*Preis1!D$13+'Bestellliste Sektionen'!Q16*Preis1!B$12,IF(E16="A",G16*Preis1!B$3+'Bestellliste Sektionen'!H16*Preis1!B$4+'Bestellliste Sektionen'!I16*Preis1!B$5+'Bestellliste Sektionen'!J16*Preis1!B$6+'Bestellliste Sektionen'!L16*Preis1!B$7+'Bestellliste Sektionen'!M16*Preis1!B$8+'Bestellliste Sektionen'!N16*Preis1!B$9+'Bestellliste Sektionen'!O16*Preis1!B$10+'Bestellliste Sektionen'!P16*Preis1!D$11+'Bestellliste Sektionen'!R16*Preis1!D$13,IF(E16="S",G16*Preis1!B$3+'Bestellliste Sektionen'!H16*Preis1!B$4+'Bestellliste Sektionen'!I16*Preis1!B$5+'Bestellliste Sektionen'!J16*Preis1!B$6+'Bestellliste Sektionen'!L16*Preis1!B$7+'Bestellliste Sektionen'!M16*Preis1!B$8+'Bestellliste Sektionen'!N16*Preis1!B$9+'Bestellliste Sektionen'!O16*Preis1!B$10+'Bestellliste Sektionen'!P16*Preis1!D$11+'Bestellliste Sektionen'!R16*Preis1!D$13+'Bestellliste Sektionen'!Q16*Preis1!B$12,))))))</f>
        <v>0</v>
      </c>
      <c r="Y16" s="59"/>
      <c r="Z16" s="60"/>
    </row>
    <row r="17" spans="1:26" ht="21.95" customHeight="1" x14ac:dyDescent="0.2">
      <c r="A17" s="52"/>
      <c r="B17" s="53"/>
      <c r="C17" s="54"/>
      <c r="D17" s="33"/>
      <c r="E17" s="30" t="str">
        <f>IF(D17&gt;0,VLOOKUP(LEFT($K$2,4)-D17,KatGP!F$3:G$10,2,TRUE),"")</f>
        <v/>
      </c>
      <c r="F17" s="31"/>
      <c r="G17" s="132" t="str">
        <f t="shared" si="4"/>
        <v/>
      </c>
      <c r="H17" s="33"/>
      <c r="I17" s="33"/>
      <c r="J17" s="33"/>
      <c r="K17" s="57"/>
      <c r="L17" s="133">
        <f t="shared" si="0"/>
        <v>0</v>
      </c>
      <c r="M17" s="36"/>
      <c r="N17" s="36"/>
      <c r="O17" s="36"/>
      <c r="P17" s="36"/>
      <c r="Q17" s="36"/>
      <c r="R17" s="35"/>
      <c r="S17" s="134">
        <f t="shared" si="1"/>
        <v>0</v>
      </c>
      <c r="T17" s="25"/>
      <c r="U17" s="37">
        <f t="shared" si="5"/>
        <v>0</v>
      </c>
      <c r="V17" s="37">
        <f t="shared" si="2"/>
        <v>0</v>
      </c>
      <c r="W17" s="37">
        <f t="shared" si="3"/>
        <v>0</v>
      </c>
      <c r="X17" s="24">
        <f>IF(E17="U17",'Bestellliste Sektionen'!G17*Preis1!D$3+'Bestellliste Sektionen'!H17*Preis1!D$4+'Bestellliste Sektionen'!I17*Preis1!D$5+'Bestellliste Sektionen'!J17*Preis1!D$6+'Bestellliste Sektionen'!L17*Preis1!D$7+'Bestellliste Sektionen'!M17*Preis1!D$8+'Bestellliste Sektionen'!N17*Preis1!D$9+'Bestellliste Sektionen'!O17*Preis1!B$10+'Bestellliste Sektionen'!P17*Preis1!D$11+'Bestellliste Sektionen'!R17*Preis1!B$13,IF(E17="U23",'Bestellliste Sektionen'!G17*Preis1!D$3+'Bestellliste Sektionen'!H17*Preis1!D$4+'Bestellliste Sektionen'!I17*Preis1!D$5+'Bestellliste Sektionen'!J17*Preis1!D$6+'Bestellliste Sektionen'!L17*Preis1!D$7+'Bestellliste Sektionen'!M17*Preis1!D$8+'Bestellliste Sektionen'!N17*Preis1!D$9+'Bestellliste Sektionen'!O17*Preis1!B$10+'Bestellliste Sektionen'!P17*Preis1!D$11+'Bestellliste Sektionen'!R17*Preis1!B$13,IF(E17="EV",G17*Preis1!B$3+'Bestellliste Sektionen'!H17*Preis1!B$4+'Bestellliste Sektionen'!I17*Preis1!B$5+'Bestellliste Sektionen'!J17*Preis1!B$6+'Bestellliste Sektionen'!L17*Preis1!B$7+'Bestellliste Sektionen'!M17*Preis1!B$8+'Bestellliste Sektionen'!N17*Preis1!B$9+'Bestellliste Sektionen'!O17*Preis1!B$10+'Bestellliste Sektionen'!P17*Preis1!D$11+'Bestellliste Sektionen'!R17*Preis1!D$13+'Bestellliste Sektionen'!Q17*Preis1!B$12,IF(E17="V",G17*Preis1!B$3+'Bestellliste Sektionen'!H17*Preis1!B$4+'Bestellliste Sektionen'!I17*Preis1!B$5+'Bestellliste Sektionen'!J17*Preis1!B$6+'Bestellliste Sektionen'!L17*Preis1!B$7+'Bestellliste Sektionen'!M17*Preis1!B$8+'Bestellliste Sektionen'!N17*Preis1!B$9+'Bestellliste Sektionen'!O17*Preis1!B$10+'Bestellliste Sektionen'!P17*Preis1!D$11+'Bestellliste Sektionen'!R17*Preis1!D$13+'Bestellliste Sektionen'!Q17*Preis1!B$12,IF(E17="A",G17*Preis1!B$3+'Bestellliste Sektionen'!H17*Preis1!B$4+'Bestellliste Sektionen'!I17*Preis1!B$5+'Bestellliste Sektionen'!J17*Preis1!B$6+'Bestellliste Sektionen'!L17*Preis1!B$7+'Bestellliste Sektionen'!M17*Preis1!B$8+'Bestellliste Sektionen'!N17*Preis1!B$9+'Bestellliste Sektionen'!O17*Preis1!B$10+'Bestellliste Sektionen'!P17*Preis1!D$11+'Bestellliste Sektionen'!R17*Preis1!D$13,IF(E17="S",G17*Preis1!B$3+'Bestellliste Sektionen'!H17*Preis1!B$4+'Bestellliste Sektionen'!I17*Preis1!B$5+'Bestellliste Sektionen'!J17*Preis1!B$6+'Bestellliste Sektionen'!L17*Preis1!B$7+'Bestellliste Sektionen'!M17*Preis1!B$8+'Bestellliste Sektionen'!N17*Preis1!B$9+'Bestellliste Sektionen'!O17*Preis1!B$10+'Bestellliste Sektionen'!P17*Preis1!D$11+'Bestellliste Sektionen'!R17*Preis1!D$13+'Bestellliste Sektionen'!Q17*Preis1!B$12,))))))</f>
        <v>0</v>
      </c>
      <c r="Y17" s="63"/>
      <c r="Z17" s="64"/>
    </row>
    <row r="18" spans="1:26" ht="21.95" customHeight="1" x14ac:dyDescent="0.2">
      <c r="A18" s="39"/>
      <c r="B18" s="40"/>
      <c r="C18" s="41"/>
      <c r="D18" s="42"/>
      <c r="E18" s="43" t="str">
        <f>IF(D18&gt;0,VLOOKUP(LEFT($K$2,4)-D18,KatGP!F$3:G$10,2,TRUE),"")</f>
        <v/>
      </c>
      <c r="F18" s="46"/>
      <c r="G18" s="132" t="str">
        <f t="shared" si="4"/>
        <v/>
      </c>
      <c r="H18" s="42"/>
      <c r="I18" s="42"/>
      <c r="J18" s="42"/>
      <c r="K18" s="58"/>
      <c r="L18" s="133">
        <f t="shared" si="0"/>
        <v>0</v>
      </c>
      <c r="M18" s="45"/>
      <c r="N18" s="45"/>
      <c r="O18" s="45"/>
      <c r="P18" s="45"/>
      <c r="Q18" s="45"/>
      <c r="R18" s="38"/>
      <c r="S18" s="134">
        <f t="shared" si="1"/>
        <v>0</v>
      </c>
      <c r="T18" s="25"/>
      <c r="U18" s="37">
        <f t="shared" si="5"/>
        <v>0</v>
      </c>
      <c r="V18" s="37">
        <f t="shared" si="2"/>
        <v>0</v>
      </c>
      <c r="W18" s="37">
        <f t="shared" si="3"/>
        <v>0</v>
      </c>
      <c r="X18" s="24">
        <f>IF(E18="U17",'Bestellliste Sektionen'!G18*Preis1!D$3+'Bestellliste Sektionen'!H18*Preis1!D$4+'Bestellliste Sektionen'!I18*Preis1!D$5+'Bestellliste Sektionen'!J18*Preis1!D$6+'Bestellliste Sektionen'!L18*Preis1!D$7+'Bestellliste Sektionen'!M18*Preis1!D$8+'Bestellliste Sektionen'!N18*Preis1!D$9+'Bestellliste Sektionen'!O18*Preis1!B$10+'Bestellliste Sektionen'!P18*Preis1!D$11+'Bestellliste Sektionen'!R18*Preis1!B$13,IF(E18="U23",'Bestellliste Sektionen'!G18*Preis1!D$3+'Bestellliste Sektionen'!H18*Preis1!D$4+'Bestellliste Sektionen'!I18*Preis1!D$5+'Bestellliste Sektionen'!J18*Preis1!D$6+'Bestellliste Sektionen'!L18*Preis1!D$7+'Bestellliste Sektionen'!M18*Preis1!D$8+'Bestellliste Sektionen'!N18*Preis1!D$9+'Bestellliste Sektionen'!O18*Preis1!B$10+'Bestellliste Sektionen'!P18*Preis1!D$11+'Bestellliste Sektionen'!R18*Preis1!B$13,IF(E18="EV",G18*Preis1!B$3+'Bestellliste Sektionen'!H18*Preis1!B$4+'Bestellliste Sektionen'!I18*Preis1!B$5+'Bestellliste Sektionen'!J18*Preis1!B$6+'Bestellliste Sektionen'!L18*Preis1!B$7+'Bestellliste Sektionen'!M18*Preis1!B$8+'Bestellliste Sektionen'!N18*Preis1!B$9+'Bestellliste Sektionen'!O18*Preis1!B$10+'Bestellliste Sektionen'!P18*Preis1!D$11+'Bestellliste Sektionen'!R18*Preis1!D$13+'Bestellliste Sektionen'!Q18*Preis1!B$12,IF(E18="V",G18*Preis1!B$3+'Bestellliste Sektionen'!H18*Preis1!B$4+'Bestellliste Sektionen'!I18*Preis1!B$5+'Bestellliste Sektionen'!J18*Preis1!B$6+'Bestellliste Sektionen'!L18*Preis1!B$7+'Bestellliste Sektionen'!M18*Preis1!B$8+'Bestellliste Sektionen'!N18*Preis1!B$9+'Bestellliste Sektionen'!O18*Preis1!B$10+'Bestellliste Sektionen'!P18*Preis1!D$11+'Bestellliste Sektionen'!R18*Preis1!D$13+'Bestellliste Sektionen'!Q18*Preis1!B$12,IF(E18="A",G18*Preis1!B$3+'Bestellliste Sektionen'!H18*Preis1!B$4+'Bestellliste Sektionen'!I18*Preis1!B$5+'Bestellliste Sektionen'!J18*Preis1!B$6+'Bestellliste Sektionen'!L18*Preis1!B$7+'Bestellliste Sektionen'!M18*Preis1!B$8+'Bestellliste Sektionen'!N18*Preis1!B$9+'Bestellliste Sektionen'!O18*Preis1!B$10+'Bestellliste Sektionen'!P18*Preis1!D$11+'Bestellliste Sektionen'!R18*Preis1!D$13,IF(E18="S",G18*Preis1!B$3+'Bestellliste Sektionen'!H18*Preis1!B$4+'Bestellliste Sektionen'!I18*Preis1!B$5+'Bestellliste Sektionen'!J18*Preis1!B$6+'Bestellliste Sektionen'!L18*Preis1!B$7+'Bestellliste Sektionen'!M18*Preis1!B$8+'Bestellliste Sektionen'!N18*Preis1!B$9+'Bestellliste Sektionen'!O18*Preis1!B$10+'Bestellliste Sektionen'!P18*Preis1!D$11+'Bestellliste Sektionen'!R18*Preis1!D$13+'Bestellliste Sektionen'!Q18*Preis1!B$12,))))))</f>
        <v>0</v>
      </c>
      <c r="Y18" s="61"/>
      <c r="Z18" s="62"/>
    </row>
    <row r="19" spans="1:26" ht="21.95" customHeight="1" x14ac:dyDescent="0.2">
      <c r="A19" s="52"/>
      <c r="B19" s="53"/>
      <c r="C19" s="54"/>
      <c r="D19" s="33"/>
      <c r="E19" s="30" t="str">
        <f>IF(D19&gt;0,VLOOKUP(LEFT($K$2,4)-D19,KatGP!F$3:G$10,2,TRUE),"")</f>
        <v/>
      </c>
      <c r="F19" s="31"/>
      <c r="G19" s="132" t="str">
        <f t="shared" si="4"/>
        <v/>
      </c>
      <c r="H19" s="33"/>
      <c r="I19" s="33"/>
      <c r="J19" s="33"/>
      <c r="K19" s="57"/>
      <c r="L19" s="133">
        <f t="shared" si="0"/>
        <v>0</v>
      </c>
      <c r="M19" s="36"/>
      <c r="N19" s="36"/>
      <c r="O19" s="36"/>
      <c r="P19" s="36"/>
      <c r="Q19" s="36"/>
      <c r="R19" s="35"/>
      <c r="S19" s="134">
        <f t="shared" si="1"/>
        <v>0</v>
      </c>
      <c r="T19" s="25"/>
      <c r="U19" s="37">
        <f t="shared" si="5"/>
        <v>0</v>
      </c>
      <c r="V19" s="37">
        <f t="shared" si="2"/>
        <v>0</v>
      </c>
      <c r="W19" s="37">
        <f t="shared" si="3"/>
        <v>0</v>
      </c>
      <c r="X19" s="24">
        <f>IF(E19="U17",'Bestellliste Sektionen'!G19*Preis1!D$3+'Bestellliste Sektionen'!H19*Preis1!D$4+'Bestellliste Sektionen'!I19*Preis1!D$5+'Bestellliste Sektionen'!J19*Preis1!D$6+'Bestellliste Sektionen'!L19*Preis1!D$7+'Bestellliste Sektionen'!M19*Preis1!D$8+'Bestellliste Sektionen'!N19*Preis1!D$9+'Bestellliste Sektionen'!O19*Preis1!B$10+'Bestellliste Sektionen'!P19*Preis1!D$11+'Bestellliste Sektionen'!R19*Preis1!B$13,IF(E19="U23",'Bestellliste Sektionen'!G19*Preis1!D$3+'Bestellliste Sektionen'!H19*Preis1!D$4+'Bestellliste Sektionen'!I19*Preis1!D$5+'Bestellliste Sektionen'!J19*Preis1!D$6+'Bestellliste Sektionen'!L19*Preis1!D$7+'Bestellliste Sektionen'!M19*Preis1!D$8+'Bestellliste Sektionen'!N19*Preis1!D$9+'Bestellliste Sektionen'!O19*Preis1!B$10+'Bestellliste Sektionen'!P19*Preis1!D$11+'Bestellliste Sektionen'!R19*Preis1!B$13,IF(E19="EV",G19*Preis1!B$3+'Bestellliste Sektionen'!H19*Preis1!B$4+'Bestellliste Sektionen'!I19*Preis1!B$5+'Bestellliste Sektionen'!J19*Preis1!B$6+'Bestellliste Sektionen'!L19*Preis1!B$7+'Bestellliste Sektionen'!M19*Preis1!B$8+'Bestellliste Sektionen'!N19*Preis1!B$9+'Bestellliste Sektionen'!O19*Preis1!B$10+'Bestellliste Sektionen'!P19*Preis1!D$11+'Bestellliste Sektionen'!R19*Preis1!D$13+'Bestellliste Sektionen'!Q19*Preis1!B$12,IF(E19="V",G19*Preis1!B$3+'Bestellliste Sektionen'!H19*Preis1!B$4+'Bestellliste Sektionen'!I19*Preis1!B$5+'Bestellliste Sektionen'!J19*Preis1!B$6+'Bestellliste Sektionen'!L19*Preis1!B$7+'Bestellliste Sektionen'!M19*Preis1!B$8+'Bestellliste Sektionen'!N19*Preis1!B$9+'Bestellliste Sektionen'!O19*Preis1!B$10+'Bestellliste Sektionen'!P19*Preis1!D$11+'Bestellliste Sektionen'!R19*Preis1!D$13+'Bestellliste Sektionen'!Q19*Preis1!B$12,IF(E19="A",G19*Preis1!B$3+'Bestellliste Sektionen'!H19*Preis1!B$4+'Bestellliste Sektionen'!I19*Preis1!B$5+'Bestellliste Sektionen'!J19*Preis1!B$6+'Bestellliste Sektionen'!L19*Preis1!B$7+'Bestellliste Sektionen'!M19*Preis1!B$8+'Bestellliste Sektionen'!N19*Preis1!B$9+'Bestellliste Sektionen'!O19*Preis1!B$10+'Bestellliste Sektionen'!P19*Preis1!D$11+'Bestellliste Sektionen'!R19*Preis1!D$13,IF(E19="S",G19*Preis1!B$3+'Bestellliste Sektionen'!H19*Preis1!B$4+'Bestellliste Sektionen'!I19*Preis1!B$5+'Bestellliste Sektionen'!J19*Preis1!B$6+'Bestellliste Sektionen'!L19*Preis1!B$7+'Bestellliste Sektionen'!M19*Preis1!B$8+'Bestellliste Sektionen'!N19*Preis1!B$9+'Bestellliste Sektionen'!O19*Preis1!B$10+'Bestellliste Sektionen'!P19*Preis1!D$11+'Bestellliste Sektionen'!R19*Preis1!D$13+'Bestellliste Sektionen'!Q19*Preis1!B$12,))))))</f>
        <v>0</v>
      </c>
      <c r="Y19" s="63"/>
      <c r="Z19" s="64"/>
    </row>
    <row r="20" spans="1:26" ht="21.95" customHeight="1" x14ac:dyDescent="0.2">
      <c r="A20" s="39"/>
      <c r="B20" s="40"/>
      <c r="C20" s="41"/>
      <c r="D20" s="42"/>
      <c r="E20" s="43" t="str">
        <f>IF(D20&gt;0,VLOOKUP(LEFT($K$2,4)-D20,KatGP!F$3:G$10,2,TRUE),"")</f>
        <v/>
      </c>
      <c r="F20" s="44"/>
      <c r="G20" s="132" t="str">
        <f t="shared" si="4"/>
        <v/>
      </c>
      <c r="H20" s="42"/>
      <c r="I20" s="42"/>
      <c r="J20" s="42"/>
      <c r="K20" s="58"/>
      <c r="L20" s="133">
        <f t="shared" si="0"/>
        <v>0</v>
      </c>
      <c r="M20" s="45"/>
      <c r="N20" s="45"/>
      <c r="O20" s="45"/>
      <c r="P20" s="45"/>
      <c r="Q20" s="45"/>
      <c r="R20" s="38"/>
      <c r="S20" s="134">
        <f t="shared" si="1"/>
        <v>0</v>
      </c>
      <c r="T20" s="25">
        <v>1</v>
      </c>
      <c r="U20" s="37">
        <f t="shared" si="5"/>
        <v>0</v>
      </c>
      <c r="V20" s="37">
        <f t="shared" si="2"/>
        <v>0</v>
      </c>
      <c r="W20" s="37">
        <f t="shared" si="3"/>
        <v>0</v>
      </c>
      <c r="X20" s="24">
        <f>IF(E20="U17",'Bestellliste Sektionen'!G20*Preis1!D$3+'Bestellliste Sektionen'!H20*Preis1!D$4+'Bestellliste Sektionen'!I20*Preis1!D$5+'Bestellliste Sektionen'!J20*Preis1!D$6+'Bestellliste Sektionen'!L20*Preis1!D$7+'Bestellliste Sektionen'!M20*Preis1!D$8+'Bestellliste Sektionen'!N20*Preis1!D$9+'Bestellliste Sektionen'!O20*Preis1!B$10+'Bestellliste Sektionen'!P20*Preis1!D$11+'Bestellliste Sektionen'!R20*Preis1!B$13,IF(E20="U23",'Bestellliste Sektionen'!G20*Preis1!D$3+'Bestellliste Sektionen'!H20*Preis1!D$4+'Bestellliste Sektionen'!I20*Preis1!D$5+'Bestellliste Sektionen'!J20*Preis1!D$6+'Bestellliste Sektionen'!L20*Preis1!D$7+'Bestellliste Sektionen'!M20*Preis1!D$8+'Bestellliste Sektionen'!N20*Preis1!D$9+'Bestellliste Sektionen'!O20*Preis1!B$10+'Bestellliste Sektionen'!P20*Preis1!D$11+'Bestellliste Sektionen'!R20*Preis1!B$13,IF(E20="EV",G20*Preis1!B$3+'Bestellliste Sektionen'!H20*Preis1!B$4+'Bestellliste Sektionen'!I20*Preis1!B$5+'Bestellliste Sektionen'!J20*Preis1!B$6+'Bestellliste Sektionen'!L20*Preis1!B$7+'Bestellliste Sektionen'!M20*Preis1!B$8+'Bestellliste Sektionen'!N20*Preis1!B$9+'Bestellliste Sektionen'!O20*Preis1!B$10+'Bestellliste Sektionen'!P20*Preis1!D$11+'Bestellliste Sektionen'!R20*Preis1!D$13+'Bestellliste Sektionen'!Q20*Preis1!B$12,IF(E20="V",G20*Preis1!B$3+'Bestellliste Sektionen'!H20*Preis1!B$4+'Bestellliste Sektionen'!I20*Preis1!B$5+'Bestellliste Sektionen'!J20*Preis1!B$6+'Bestellliste Sektionen'!L20*Preis1!B$7+'Bestellliste Sektionen'!M20*Preis1!B$8+'Bestellliste Sektionen'!N20*Preis1!B$9+'Bestellliste Sektionen'!O20*Preis1!B$10+'Bestellliste Sektionen'!P20*Preis1!D$11+'Bestellliste Sektionen'!R20*Preis1!D$13+'Bestellliste Sektionen'!Q20*Preis1!B$12,IF(E20="A",G20*Preis1!B$3+'Bestellliste Sektionen'!H20*Preis1!B$4+'Bestellliste Sektionen'!I20*Preis1!B$5+'Bestellliste Sektionen'!J20*Preis1!B$6+'Bestellliste Sektionen'!L20*Preis1!B$7+'Bestellliste Sektionen'!M20*Preis1!B$8+'Bestellliste Sektionen'!N20*Preis1!B$9+'Bestellliste Sektionen'!O20*Preis1!B$10+'Bestellliste Sektionen'!P20*Preis1!D$11+'Bestellliste Sektionen'!R20*Preis1!D$13,IF(E20="S",G20*Preis1!B$3+'Bestellliste Sektionen'!H20*Preis1!B$4+'Bestellliste Sektionen'!I20*Preis1!B$5+'Bestellliste Sektionen'!J20*Preis1!B$6+'Bestellliste Sektionen'!L20*Preis1!B$7+'Bestellliste Sektionen'!M20*Preis1!B$8+'Bestellliste Sektionen'!N20*Preis1!B$9+'Bestellliste Sektionen'!O20*Preis1!B$10+'Bestellliste Sektionen'!P20*Preis1!D$11+'Bestellliste Sektionen'!R20*Preis1!D$13+'Bestellliste Sektionen'!Q20*Preis1!B$12,))))))</f>
        <v>0</v>
      </c>
      <c r="Y20" s="61"/>
      <c r="Z20" s="62"/>
    </row>
    <row r="21" spans="1:26" ht="21.95" customHeight="1" x14ac:dyDescent="0.2">
      <c r="A21" s="52"/>
      <c r="B21" s="53"/>
      <c r="C21" s="54"/>
      <c r="D21" s="33"/>
      <c r="E21" s="30" t="str">
        <f>IF(D21&gt;0,VLOOKUP(LEFT($K$2,4)-D21,KatGP!F$3:G$10,2,TRUE),"")</f>
        <v/>
      </c>
      <c r="F21" s="31"/>
      <c r="G21" s="132" t="str">
        <f t="shared" si="4"/>
        <v/>
      </c>
      <c r="H21" s="33"/>
      <c r="I21" s="33"/>
      <c r="J21" s="33"/>
      <c r="K21" s="57"/>
      <c r="L21" s="133">
        <f t="shared" si="0"/>
        <v>0</v>
      </c>
      <c r="M21" s="36"/>
      <c r="N21" s="36"/>
      <c r="O21" s="36"/>
      <c r="P21" s="36"/>
      <c r="Q21" s="36"/>
      <c r="R21" s="35"/>
      <c r="S21" s="134">
        <f t="shared" si="1"/>
        <v>0</v>
      </c>
      <c r="T21" s="25">
        <v>1</v>
      </c>
      <c r="U21" s="37">
        <f t="shared" si="5"/>
        <v>0</v>
      </c>
      <c r="V21" s="37">
        <f t="shared" si="2"/>
        <v>0</v>
      </c>
      <c r="W21" s="37">
        <f t="shared" si="3"/>
        <v>0</v>
      </c>
      <c r="X21" s="24">
        <f>IF(E21="U17",'Bestellliste Sektionen'!G21*Preis1!D$3+'Bestellliste Sektionen'!H21*Preis1!D$4+'Bestellliste Sektionen'!I21*Preis1!D$5+'Bestellliste Sektionen'!J21*Preis1!D$6+'Bestellliste Sektionen'!L21*Preis1!D$7+'Bestellliste Sektionen'!M21*Preis1!D$8+'Bestellliste Sektionen'!N21*Preis1!D$9+'Bestellliste Sektionen'!O21*Preis1!B$10+'Bestellliste Sektionen'!P21*Preis1!D$11+'Bestellliste Sektionen'!R21*Preis1!B$13,IF(E21="U23",'Bestellliste Sektionen'!G21*Preis1!D$3+'Bestellliste Sektionen'!H21*Preis1!D$4+'Bestellliste Sektionen'!I21*Preis1!D$5+'Bestellliste Sektionen'!J21*Preis1!D$6+'Bestellliste Sektionen'!L21*Preis1!D$7+'Bestellliste Sektionen'!M21*Preis1!D$8+'Bestellliste Sektionen'!N21*Preis1!D$9+'Bestellliste Sektionen'!O21*Preis1!B$10+'Bestellliste Sektionen'!P21*Preis1!D$11+'Bestellliste Sektionen'!R21*Preis1!B$13,IF(E21="EV",G21*Preis1!B$3+'Bestellliste Sektionen'!H21*Preis1!B$4+'Bestellliste Sektionen'!I21*Preis1!B$5+'Bestellliste Sektionen'!J21*Preis1!B$6+'Bestellliste Sektionen'!L21*Preis1!B$7+'Bestellliste Sektionen'!M21*Preis1!B$8+'Bestellliste Sektionen'!N21*Preis1!B$9+'Bestellliste Sektionen'!O21*Preis1!B$10+'Bestellliste Sektionen'!P21*Preis1!D$11+'Bestellliste Sektionen'!R21*Preis1!D$13+'Bestellliste Sektionen'!Q21*Preis1!B$12,IF(E21="V",G21*Preis1!B$3+'Bestellliste Sektionen'!H21*Preis1!B$4+'Bestellliste Sektionen'!I21*Preis1!B$5+'Bestellliste Sektionen'!J21*Preis1!B$6+'Bestellliste Sektionen'!L21*Preis1!B$7+'Bestellliste Sektionen'!M21*Preis1!B$8+'Bestellliste Sektionen'!N21*Preis1!B$9+'Bestellliste Sektionen'!O21*Preis1!B$10+'Bestellliste Sektionen'!P21*Preis1!D$11+'Bestellliste Sektionen'!R21*Preis1!D$13+'Bestellliste Sektionen'!Q21*Preis1!B$12,IF(E21="A",G21*Preis1!B$3+'Bestellliste Sektionen'!H21*Preis1!B$4+'Bestellliste Sektionen'!I21*Preis1!B$5+'Bestellliste Sektionen'!J21*Preis1!B$6+'Bestellliste Sektionen'!L21*Preis1!B$7+'Bestellliste Sektionen'!M21*Preis1!B$8+'Bestellliste Sektionen'!N21*Preis1!B$9+'Bestellliste Sektionen'!O21*Preis1!B$10+'Bestellliste Sektionen'!P21*Preis1!D$11+'Bestellliste Sektionen'!R21*Preis1!D$13,IF(E21="S",G21*Preis1!B$3+'Bestellliste Sektionen'!H21*Preis1!B$4+'Bestellliste Sektionen'!I21*Preis1!B$5+'Bestellliste Sektionen'!J21*Preis1!B$6+'Bestellliste Sektionen'!L21*Preis1!B$7+'Bestellliste Sektionen'!M21*Preis1!B$8+'Bestellliste Sektionen'!N21*Preis1!B$9+'Bestellliste Sektionen'!O21*Preis1!B$10+'Bestellliste Sektionen'!P21*Preis1!D$11+'Bestellliste Sektionen'!R21*Preis1!D$13+'Bestellliste Sektionen'!Q21*Preis1!B$12,))))))</f>
        <v>0</v>
      </c>
      <c r="Y21" s="65"/>
      <c r="Z21" s="66"/>
    </row>
    <row r="22" spans="1:26" ht="21.95" customHeight="1" x14ac:dyDescent="0.2">
      <c r="A22" s="39"/>
      <c r="B22" s="40"/>
      <c r="C22" s="41"/>
      <c r="D22" s="42"/>
      <c r="E22" s="43" t="str">
        <f>IF(D22&gt;0,VLOOKUP(LEFT($K$2,4)-D22,KatGP!F$3:G$10,2,TRUE),"")</f>
        <v/>
      </c>
      <c r="F22" s="46"/>
      <c r="G22" s="132" t="str">
        <f t="shared" si="4"/>
        <v/>
      </c>
      <c r="H22" s="42"/>
      <c r="I22" s="42"/>
      <c r="J22" s="42"/>
      <c r="K22" s="58"/>
      <c r="L22" s="133">
        <f t="shared" si="0"/>
        <v>0</v>
      </c>
      <c r="M22" s="45"/>
      <c r="N22" s="45"/>
      <c r="O22" s="45"/>
      <c r="P22" s="45"/>
      <c r="Q22" s="45"/>
      <c r="R22" s="38"/>
      <c r="S22" s="134">
        <f t="shared" si="1"/>
        <v>0</v>
      </c>
      <c r="T22" s="25">
        <v>1</v>
      </c>
      <c r="U22" s="37">
        <f t="shared" si="5"/>
        <v>0</v>
      </c>
      <c r="V22" s="37">
        <f t="shared" si="2"/>
        <v>0</v>
      </c>
      <c r="W22" s="37">
        <f t="shared" ref="W22" si="6">V22*15</f>
        <v>0</v>
      </c>
      <c r="X22" s="24">
        <f>IF(E22="U17",'Bestellliste Sektionen'!G22*Preis1!D$3+'Bestellliste Sektionen'!H22*Preis1!D$4+'Bestellliste Sektionen'!I22*Preis1!D$5+'Bestellliste Sektionen'!J22*Preis1!D$6+'Bestellliste Sektionen'!L22*Preis1!D$7+'Bestellliste Sektionen'!M22*Preis1!D$8+'Bestellliste Sektionen'!N22*Preis1!D$9+'Bestellliste Sektionen'!O22*Preis1!B$10+'Bestellliste Sektionen'!P22*Preis1!D$11+'Bestellliste Sektionen'!R22*Preis1!B$13,IF(E22="U23",'Bestellliste Sektionen'!G22*Preis1!D$3+'Bestellliste Sektionen'!H22*Preis1!D$4+'Bestellliste Sektionen'!I22*Preis1!D$5+'Bestellliste Sektionen'!J22*Preis1!D$6+'Bestellliste Sektionen'!L22*Preis1!D$7+'Bestellliste Sektionen'!M22*Preis1!D$8+'Bestellliste Sektionen'!N22*Preis1!D$9+'Bestellliste Sektionen'!O22*Preis1!B$10+'Bestellliste Sektionen'!P22*Preis1!D$11+'Bestellliste Sektionen'!R22*Preis1!B$13,IF(E22="EV",G22*Preis1!B$3+'Bestellliste Sektionen'!H22*Preis1!B$4+'Bestellliste Sektionen'!I22*Preis1!B$5+'Bestellliste Sektionen'!J22*Preis1!B$6+'Bestellliste Sektionen'!L22*Preis1!B$7+'Bestellliste Sektionen'!M22*Preis1!B$8+'Bestellliste Sektionen'!N22*Preis1!B$9+'Bestellliste Sektionen'!O22*Preis1!B$10+'Bestellliste Sektionen'!P22*Preis1!D$11+'Bestellliste Sektionen'!R22*Preis1!D$13+'Bestellliste Sektionen'!Q22*Preis1!B$12,IF(E22="V",G22*Preis1!B$3+'Bestellliste Sektionen'!H22*Preis1!B$4+'Bestellliste Sektionen'!I22*Preis1!B$5+'Bestellliste Sektionen'!J22*Preis1!B$6+'Bestellliste Sektionen'!L22*Preis1!B$7+'Bestellliste Sektionen'!M22*Preis1!B$8+'Bestellliste Sektionen'!N22*Preis1!B$9+'Bestellliste Sektionen'!O22*Preis1!B$10+'Bestellliste Sektionen'!P22*Preis1!D$11+'Bestellliste Sektionen'!R22*Preis1!D$13+'Bestellliste Sektionen'!Q22*Preis1!B$12,IF(E22="A",G22*Preis1!B$3+'Bestellliste Sektionen'!H22*Preis1!B$4+'Bestellliste Sektionen'!I22*Preis1!B$5+'Bestellliste Sektionen'!J22*Preis1!B$6+'Bestellliste Sektionen'!L22*Preis1!B$7+'Bestellliste Sektionen'!M22*Preis1!B$8+'Bestellliste Sektionen'!N22*Preis1!B$9+'Bestellliste Sektionen'!O22*Preis1!B$10+'Bestellliste Sektionen'!P22*Preis1!D$11+'Bestellliste Sektionen'!R22*Preis1!D$13,IF(E22="S",G22*Preis1!B$3+'Bestellliste Sektionen'!H22*Preis1!B$4+'Bestellliste Sektionen'!I22*Preis1!B$5+'Bestellliste Sektionen'!J22*Preis1!B$6+'Bestellliste Sektionen'!L22*Preis1!B$7+'Bestellliste Sektionen'!M22*Preis1!B$8+'Bestellliste Sektionen'!N22*Preis1!B$9+'Bestellliste Sektionen'!O22*Preis1!B$10+'Bestellliste Sektionen'!P22*Preis1!D$11+'Bestellliste Sektionen'!R22*Preis1!D$13+'Bestellliste Sektionen'!Q22*Preis1!B$12,))))))</f>
        <v>0</v>
      </c>
      <c r="Y22" s="59"/>
      <c r="Z22" s="60"/>
    </row>
    <row r="23" spans="1:26" ht="21.95" customHeight="1" x14ac:dyDescent="0.2">
      <c r="A23" s="52"/>
      <c r="B23" s="53"/>
      <c r="C23" s="54"/>
      <c r="D23" s="33"/>
      <c r="E23" s="30" t="str">
        <f>IF(D23&gt;0,VLOOKUP(LEFT($K$2,4)-D23,KatGP!F$3:G$10,2,TRUE),"")</f>
        <v/>
      </c>
      <c r="F23" s="31"/>
      <c r="G23" s="132" t="str">
        <f t="shared" si="4"/>
        <v/>
      </c>
      <c r="H23" s="33"/>
      <c r="I23" s="33"/>
      <c r="J23" s="33"/>
      <c r="K23" s="57"/>
      <c r="L23" s="133">
        <f t="shared" si="0"/>
        <v>0</v>
      </c>
      <c r="M23" s="36"/>
      <c r="N23" s="36"/>
      <c r="O23" s="36"/>
      <c r="P23" s="36"/>
      <c r="Q23" s="36"/>
      <c r="R23" s="35"/>
      <c r="S23" s="134">
        <f t="shared" si="1"/>
        <v>0</v>
      </c>
      <c r="T23" s="25">
        <v>1</v>
      </c>
      <c r="U23" s="37">
        <f t="shared" si="5"/>
        <v>0</v>
      </c>
      <c r="V23" s="37">
        <f t="shared" si="2"/>
        <v>0</v>
      </c>
      <c r="W23" s="37">
        <f t="shared" si="3"/>
        <v>0</v>
      </c>
      <c r="X23" s="24">
        <f>IF(E23="U17",'Bestellliste Sektionen'!G23*Preis1!D$3+'Bestellliste Sektionen'!H23*Preis1!D$4+'Bestellliste Sektionen'!I23*Preis1!D$5+'Bestellliste Sektionen'!J23*Preis1!D$6+'Bestellliste Sektionen'!L23*Preis1!D$7+'Bestellliste Sektionen'!M23*Preis1!D$8+'Bestellliste Sektionen'!N23*Preis1!D$9+'Bestellliste Sektionen'!O23*Preis1!B$10+'Bestellliste Sektionen'!P23*Preis1!D$11+'Bestellliste Sektionen'!R23*Preis1!B$13,IF(E23="U23",'Bestellliste Sektionen'!G23*Preis1!D$3+'Bestellliste Sektionen'!H23*Preis1!D$4+'Bestellliste Sektionen'!I23*Preis1!D$5+'Bestellliste Sektionen'!J23*Preis1!D$6+'Bestellliste Sektionen'!L23*Preis1!D$7+'Bestellliste Sektionen'!M23*Preis1!D$8+'Bestellliste Sektionen'!N23*Preis1!D$9+'Bestellliste Sektionen'!O23*Preis1!B$10+'Bestellliste Sektionen'!P23*Preis1!D$11+'Bestellliste Sektionen'!R23*Preis1!B$13,IF(E23="EV",G23*Preis1!B$3+'Bestellliste Sektionen'!H23*Preis1!B$4+'Bestellliste Sektionen'!I23*Preis1!B$5+'Bestellliste Sektionen'!J23*Preis1!B$6+'Bestellliste Sektionen'!L23*Preis1!B$7+'Bestellliste Sektionen'!M23*Preis1!B$8+'Bestellliste Sektionen'!N23*Preis1!B$9+'Bestellliste Sektionen'!O23*Preis1!B$10+'Bestellliste Sektionen'!P23*Preis1!D$11+'Bestellliste Sektionen'!R23*Preis1!D$13+'Bestellliste Sektionen'!Q23*Preis1!B$12,IF(E23="V",G23*Preis1!B$3+'Bestellliste Sektionen'!H23*Preis1!B$4+'Bestellliste Sektionen'!I23*Preis1!B$5+'Bestellliste Sektionen'!J23*Preis1!B$6+'Bestellliste Sektionen'!L23*Preis1!B$7+'Bestellliste Sektionen'!M23*Preis1!B$8+'Bestellliste Sektionen'!N23*Preis1!B$9+'Bestellliste Sektionen'!O23*Preis1!B$10+'Bestellliste Sektionen'!P23*Preis1!D$11+'Bestellliste Sektionen'!R23*Preis1!D$13+'Bestellliste Sektionen'!Q23*Preis1!B$12,IF(E23="A",G23*Preis1!B$3+'Bestellliste Sektionen'!H23*Preis1!B$4+'Bestellliste Sektionen'!I23*Preis1!B$5+'Bestellliste Sektionen'!J23*Preis1!B$6+'Bestellliste Sektionen'!L23*Preis1!B$7+'Bestellliste Sektionen'!M23*Preis1!B$8+'Bestellliste Sektionen'!N23*Preis1!B$9+'Bestellliste Sektionen'!O23*Preis1!B$10+'Bestellliste Sektionen'!P23*Preis1!D$11+'Bestellliste Sektionen'!R23*Preis1!D$13,IF(E23="S",G23*Preis1!B$3+'Bestellliste Sektionen'!H23*Preis1!B$4+'Bestellliste Sektionen'!I23*Preis1!B$5+'Bestellliste Sektionen'!J23*Preis1!B$6+'Bestellliste Sektionen'!L23*Preis1!B$7+'Bestellliste Sektionen'!M23*Preis1!B$8+'Bestellliste Sektionen'!N23*Preis1!B$9+'Bestellliste Sektionen'!O23*Preis1!B$10+'Bestellliste Sektionen'!P23*Preis1!D$11+'Bestellliste Sektionen'!R23*Preis1!D$13+'Bestellliste Sektionen'!Q23*Preis1!B$12,))))))</f>
        <v>0</v>
      </c>
      <c r="Y23" s="63"/>
      <c r="Z23" s="64"/>
    </row>
    <row r="24" spans="1:26" ht="21.95" customHeight="1" x14ac:dyDescent="0.2">
      <c r="A24" s="39"/>
      <c r="B24" s="40"/>
      <c r="C24" s="41"/>
      <c r="D24" s="42"/>
      <c r="E24" s="43" t="str">
        <f>IF(D24&gt;0,VLOOKUP(LEFT($K$2,4)-D24,KatGP!F$3:G$10,2,TRUE),"")</f>
        <v/>
      </c>
      <c r="F24" s="44"/>
      <c r="G24" s="132" t="str">
        <f t="shared" si="4"/>
        <v/>
      </c>
      <c r="H24" s="42"/>
      <c r="I24" s="42"/>
      <c r="J24" s="42"/>
      <c r="K24" s="58"/>
      <c r="L24" s="133">
        <f t="shared" si="0"/>
        <v>0</v>
      </c>
      <c r="M24" s="45"/>
      <c r="N24" s="45"/>
      <c r="O24" s="45"/>
      <c r="P24" s="45"/>
      <c r="Q24" s="45"/>
      <c r="R24" s="38"/>
      <c r="S24" s="134">
        <f t="shared" si="1"/>
        <v>0</v>
      </c>
      <c r="T24" s="25">
        <v>1</v>
      </c>
      <c r="U24" s="37">
        <f t="shared" si="5"/>
        <v>0</v>
      </c>
      <c r="V24" s="37">
        <f t="shared" si="2"/>
        <v>0</v>
      </c>
      <c r="W24" s="37">
        <f t="shared" si="3"/>
        <v>0</v>
      </c>
      <c r="X24" s="24">
        <f>IF(E24="U17",'Bestellliste Sektionen'!G24*Preis1!D$3+'Bestellliste Sektionen'!H24*Preis1!D$4+'Bestellliste Sektionen'!I24*Preis1!D$5+'Bestellliste Sektionen'!J24*Preis1!D$6+'Bestellliste Sektionen'!L24*Preis1!D$7+'Bestellliste Sektionen'!M24*Preis1!D$8+'Bestellliste Sektionen'!N24*Preis1!D$9+'Bestellliste Sektionen'!O24*Preis1!B$10+'Bestellliste Sektionen'!P24*Preis1!D$11+'Bestellliste Sektionen'!R24*Preis1!B$13,IF(E24="U23",'Bestellliste Sektionen'!G24*Preis1!D$3+'Bestellliste Sektionen'!H24*Preis1!D$4+'Bestellliste Sektionen'!I24*Preis1!D$5+'Bestellliste Sektionen'!J24*Preis1!D$6+'Bestellliste Sektionen'!L24*Preis1!D$7+'Bestellliste Sektionen'!M24*Preis1!D$8+'Bestellliste Sektionen'!N24*Preis1!D$9+'Bestellliste Sektionen'!O24*Preis1!B$10+'Bestellliste Sektionen'!P24*Preis1!D$11+'Bestellliste Sektionen'!R24*Preis1!B$13,IF(E24="EV",G24*Preis1!B$3+'Bestellliste Sektionen'!H24*Preis1!B$4+'Bestellliste Sektionen'!I24*Preis1!B$5+'Bestellliste Sektionen'!J24*Preis1!B$6+'Bestellliste Sektionen'!L24*Preis1!B$7+'Bestellliste Sektionen'!M24*Preis1!B$8+'Bestellliste Sektionen'!N24*Preis1!B$9+'Bestellliste Sektionen'!O24*Preis1!B$10+'Bestellliste Sektionen'!P24*Preis1!D$11+'Bestellliste Sektionen'!R24*Preis1!D$13+'Bestellliste Sektionen'!Q24*Preis1!B$12,IF(E24="V",G24*Preis1!B$3+'Bestellliste Sektionen'!H24*Preis1!B$4+'Bestellliste Sektionen'!I24*Preis1!B$5+'Bestellliste Sektionen'!J24*Preis1!B$6+'Bestellliste Sektionen'!L24*Preis1!B$7+'Bestellliste Sektionen'!M24*Preis1!B$8+'Bestellliste Sektionen'!N24*Preis1!B$9+'Bestellliste Sektionen'!O24*Preis1!B$10+'Bestellliste Sektionen'!P24*Preis1!D$11+'Bestellliste Sektionen'!R24*Preis1!D$13+'Bestellliste Sektionen'!Q24*Preis1!B$12,IF(E24="A",G24*Preis1!B$3+'Bestellliste Sektionen'!H24*Preis1!B$4+'Bestellliste Sektionen'!I24*Preis1!B$5+'Bestellliste Sektionen'!J24*Preis1!B$6+'Bestellliste Sektionen'!L24*Preis1!B$7+'Bestellliste Sektionen'!M24*Preis1!B$8+'Bestellliste Sektionen'!N24*Preis1!B$9+'Bestellliste Sektionen'!O24*Preis1!B$10+'Bestellliste Sektionen'!P24*Preis1!D$11+'Bestellliste Sektionen'!R24*Preis1!D$13,IF(E24="S",G24*Preis1!B$3+'Bestellliste Sektionen'!H24*Preis1!B$4+'Bestellliste Sektionen'!I24*Preis1!B$5+'Bestellliste Sektionen'!J24*Preis1!B$6+'Bestellliste Sektionen'!L24*Preis1!B$7+'Bestellliste Sektionen'!M24*Preis1!B$8+'Bestellliste Sektionen'!N24*Preis1!B$9+'Bestellliste Sektionen'!O24*Preis1!B$10+'Bestellliste Sektionen'!P24*Preis1!D$11+'Bestellliste Sektionen'!R24*Preis1!D$13+'Bestellliste Sektionen'!Q24*Preis1!B$12,))))))</f>
        <v>0</v>
      </c>
      <c r="Y24" s="61"/>
      <c r="Z24" s="62"/>
    </row>
    <row r="25" spans="1:26" ht="21.95" customHeight="1" x14ac:dyDescent="0.2">
      <c r="A25" s="52"/>
      <c r="B25" s="53"/>
      <c r="C25" s="54"/>
      <c r="D25" s="33"/>
      <c r="E25" s="30" t="str">
        <f>IF(D25&gt;0,VLOOKUP(LEFT($K$2,4)-D25,KatGP!F$3:G$10,2,TRUE),"")</f>
        <v/>
      </c>
      <c r="F25" s="34"/>
      <c r="G25" s="132" t="str">
        <f t="shared" si="4"/>
        <v/>
      </c>
      <c r="H25" s="33"/>
      <c r="I25" s="33"/>
      <c r="J25" s="33"/>
      <c r="K25" s="57"/>
      <c r="L25" s="133">
        <f t="shared" si="0"/>
        <v>0</v>
      </c>
      <c r="M25" s="36"/>
      <c r="N25" s="36"/>
      <c r="O25" s="36"/>
      <c r="P25" s="36"/>
      <c r="Q25" s="36"/>
      <c r="R25" s="35"/>
      <c r="S25" s="134">
        <f t="shared" si="1"/>
        <v>0</v>
      </c>
      <c r="T25" s="25">
        <v>1</v>
      </c>
      <c r="U25" s="37">
        <f t="shared" si="5"/>
        <v>0</v>
      </c>
      <c r="V25" s="37">
        <f t="shared" si="2"/>
        <v>0</v>
      </c>
      <c r="W25" s="37">
        <f t="shared" si="3"/>
        <v>0</v>
      </c>
      <c r="X25" s="24">
        <f>IF(E25="U17",'Bestellliste Sektionen'!G25*Preis1!D$3+'Bestellliste Sektionen'!H25*Preis1!D$4+'Bestellliste Sektionen'!I25*Preis1!D$5+'Bestellliste Sektionen'!J25*Preis1!D$6+'Bestellliste Sektionen'!L25*Preis1!D$7+'Bestellliste Sektionen'!M25*Preis1!D$8+'Bestellliste Sektionen'!N25*Preis1!D$9+'Bestellliste Sektionen'!O25*Preis1!B$10+'Bestellliste Sektionen'!P25*Preis1!D$11+'Bestellliste Sektionen'!R25*Preis1!B$13,IF(E25="U23",'Bestellliste Sektionen'!G25*Preis1!D$3+'Bestellliste Sektionen'!H25*Preis1!D$4+'Bestellliste Sektionen'!I25*Preis1!D$5+'Bestellliste Sektionen'!J25*Preis1!D$6+'Bestellliste Sektionen'!L25*Preis1!D$7+'Bestellliste Sektionen'!M25*Preis1!D$8+'Bestellliste Sektionen'!N25*Preis1!D$9+'Bestellliste Sektionen'!O25*Preis1!B$10+'Bestellliste Sektionen'!P25*Preis1!D$11+'Bestellliste Sektionen'!R25*Preis1!B$13,IF(E25="EV",G25*Preis1!B$3+'Bestellliste Sektionen'!H25*Preis1!B$4+'Bestellliste Sektionen'!I25*Preis1!B$5+'Bestellliste Sektionen'!J25*Preis1!B$6+'Bestellliste Sektionen'!L25*Preis1!B$7+'Bestellliste Sektionen'!M25*Preis1!B$8+'Bestellliste Sektionen'!N25*Preis1!B$9+'Bestellliste Sektionen'!O25*Preis1!B$10+'Bestellliste Sektionen'!P25*Preis1!D$11+'Bestellliste Sektionen'!R25*Preis1!D$13+'Bestellliste Sektionen'!Q25*Preis1!B$12,IF(E25="V",G25*Preis1!B$3+'Bestellliste Sektionen'!H25*Preis1!B$4+'Bestellliste Sektionen'!I25*Preis1!B$5+'Bestellliste Sektionen'!J25*Preis1!B$6+'Bestellliste Sektionen'!L25*Preis1!B$7+'Bestellliste Sektionen'!M25*Preis1!B$8+'Bestellliste Sektionen'!N25*Preis1!B$9+'Bestellliste Sektionen'!O25*Preis1!B$10+'Bestellliste Sektionen'!P25*Preis1!D$11+'Bestellliste Sektionen'!R25*Preis1!D$13+'Bestellliste Sektionen'!Q25*Preis1!B$12,IF(E25="A",G25*Preis1!B$3+'Bestellliste Sektionen'!H25*Preis1!B$4+'Bestellliste Sektionen'!I25*Preis1!B$5+'Bestellliste Sektionen'!J25*Preis1!B$6+'Bestellliste Sektionen'!L25*Preis1!B$7+'Bestellliste Sektionen'!M25*Preis1!B$8+'Bestellliste Sektionen'!N25*Preis1!B$9+'Bestellliste Sektionen'!O25*Preis1!B$10+'Bestellliste Sektionen'!P25*Preis1!D$11+'Bestellliste Sektionen'!R25*Preis1!D$13,IF(E25="S",G25*Preis1!B$3+'Bestellliste Sektionen'!H25*Preis1!B$4+'Bestellliste Sektionen'!I25*Preis1!B$5+'Bestellliste Sektionen'!J25*Preis1!B$6+'Bestellliste Sektionen'!L25*Preis1!B$7+'Bestellliste Sektionen'!M25*Preis1!B$8+'Bestellliste Sektionen'!N25*Preis1!B$9+'Bestellliste Sektionen'!O25*Preis1!B$10+'Bestellliste Sektionen'!P25*Preis1!D$11+'Bestellliste Sektionen'!R25*Preis1!D$13+'Bestellliste Sektionen'!Q25*Preis1!B$12,))))))</f>
        <v>0</v>
      </c>
      <c r="Y25" s="65"/>
      <c r="Z25" s="66"/>
    </row>
    <row r="26" spans="1:26" ht="21.95" customHeight="1" x14ac:dyDescent="0.2">
      <c r="A26" s="39"/>
      <c r="B26" s="40"/>
      <c r="C26" s="41"/>
      <c r="D26" s="42"/>
      <c r="E26" s="43" t="str">
        <f>IF(D26&gt;0,VLOOKUP(LEFT($K$2,4)-D26,KatGP!F$3:G$10,2,TRUE),"")</f>
        <v/>
      </c>
      <c r="F26" s="46"/>
      <c r="G26" s="132" t="str">
        <f t="shared" si="4"/>
        <v/>
      </c>
      <c r="H26" s="42"/>
      <c r="I26" s="42"/>
      <c r="J26" s="42"/>
      <c r="K26" s="58"/>
      <c r="L26" s="133">
        <f t="shared" si="0"/>
        <v>0</v>
      </c>
      <c r="M26" s="45"/>
      <c r="N26" s="45"/>
      <c r="O26" s="45"/>
      <c r="P26" s="45"/>
      <c r="Q26" s="45"/>
      <c r="R26" s="38"/>
      <c r="S26" s="134">
        <f t="shared" si="1"/>
        <v>0</v>
      </c>
      <c r="T26" s="25">
        <v>1</v>
      </c>
      <c r="U26" s="37">
        <f t="shared" si="5"/>
        <v>0</v>
      </c>
      <c r="V26" s="37">
        <f t="shared" si="2"/>
        <v>0</v>
      </c>
      <c r="W26" s="37">
        <f t="shared" si="3"/>
        <v>0</v>
      </c>
      <c r="X26" s="24">
        <f>IF(E26="U17",'Bestellliste Sektionen'!G26*Preis1!D$3+'Bestellliste Sektionen'!H26*Preis1!D$4+'Bestellliste Sektionen'!I26*Preis1!D$5+'Bestellliste Sektionen'!J26*Preis1!D$6+'Bestellliste Sektionen'!L26*Preis1!D$7+'Bestellliste Sektionen'!M26*Preis1!D$8+'Bestellliste Sektionen'!N26*Preis1!D$9+'Bestellliste Sektionen'!O26*Preis1!B$10+'Bestellliste Sektionen'!P26*Preis1!D$11+'Bestellliste Sektionen'!R26*Preis1!B$13,IF(E26="U23",'Bestellliste Sektionen'!G26*Preis1!D$3+'Bestellliste Sektionen'!H26*Preis1!D$4+'Bestellliste Sektionen'!I26*Preis1!D$5+'Bestellliste Sektionen'!J26*Preis1!D$6+'Bestellliste Sektionen'!L26*Preis1!D$7+'Bestellliste Sektionen'!M26*Preis1!D$8+'Bestellliste Sektionen'!N26*Preis1!D$9+'Bestellliste Sektionen'!O26*Preis1!B$10+'Bestellliste Sektionen'!P26*Preis1!D$11+'Bestellliste Sektionen'!R26*Preis1!B$13,IF(E26="EV",G26*Preis1!B$3+'Bestellliste Sektionen'!H26*Preis1!B$4+'Bestellliste Sektionen'!I26*Preis1!B$5+'Bestellliste Sektionen'!J26*Preis1!B$6+'Bestellliste Sektionen'!L26*Preis1!B$7+'Bestellliste Sektionen'!M26*Preis1!B$8+'Bestellliste Sektionen'!N26*Preis1!B$9+'Bestellliste Sektionen'!O26*Preis1!B$10+'Bestellliste Sektionen'!P26*Preis1!D$11+'Bestellliste Sektionen'!R26*Preis1!D$13+'Bestellliste Sektionen'!Q26*Preis1!B$12,IF(E26="V",G26*Preis1!B$3+'Bestellliste Sektionen'!H26*Preis1!B$4+'Bestellliste Sektionen'!I26*Preis1!B$5+'Bestellliste Sektionen'!J26*Preis1!B$6+'Bestellliste Sektionen'!L26*Preis1!B$7+'Bestellliste Sektionen'!M26*Preis1!B$8+'Bestellliste Sektionen'!N26*Preis1!B$9+'Bestellliste Sektionen'!O26*Preis1!B$10+'Bestellliste Sektionen'!P26*Preis1!D$11+'Bestellliste Sektionen'!R26*Preis1!D$13+'Bestellliste Sektionen'!Q26*Preis1!B$12,IF(E26="A",G26*Preis1!B$3+'Bestellliste Sektionen'!H26*Preis1!B$4+'Bestellliste Sektionen'!I26*Preis1!B$5+'Bestellliste Sektionen'!J26*Preis1!B$6+'Bestellliste Sektionen'!L26*Preis1!B$7+'Bestellliste Sektionen'!M26*Preis1!B$8+'Bestellliste Sektionen'!N26*Preis1!B$9+'Bestellliste Sektionen'!O26*Preis1!B$10+'Bestellliste Sektionen'!P26*Preis1!D$11+'Bestellliste Sektionen'!R26*Preis1!D$13,IF(E26="S",G26*Preis1!B$3+'Bestellliste Sektionen'!H26*Preis1!B$4+'Bestellliste Sektionen'!I26*Preis1!B$5+'Bestellliste Sektionen'!J26*Preis1!B$6+'Bestellliste Sektionen'!L26*Preis1!B$7+'Bestellliste Sektionen'!M26*Preis1!B$8+'Bestellliste Sektionen'!N26*Preis1!B$9+'Bestellliste Sektionen'!O26*Preis1!B$10+'Bestellliste Sektionen'!P26*Preis1!D$11+'Bestellliste Sektionen'!R26*Preis1!D$13+'Bestellliste Sektionen'!Q26*Preis1!B$12,))))))</f>
        <v>0</v>
      </c>
      <c r="Y26" s="59"/>
      <c r="Z26" s="60"/>
    </row>
    <row r="27" spans="1:26" ht="21.95" customHeight="1" x14ac:dyDescent="0.2">
      <c r="A27" s="52"/>
      <c r="B27" s="53"/>
      <c r="C27" s="54"/>
      <c r="D27" s="33"/>
      <c r="E27" s="30" t="str">
        <f>IF(D27&gt;0,VLOOKUP(LEFT($K$2,4)-D27,KatGP!F$3:G$10,2,TRUE),"")</f>
        <v/>
      </c>
      <c r="F27" s="31"/>
      <c r="G27" s="132" t="str">
        <f t="shared" si="4"/>
        <v/>
      </c>
      <c r="H27" s="33"/>
      <c r="I27" s="33"/>
      <c r="J27" s="33"/>
      <c r="K27" s="57"/>
      <c r="L27" s="133">
        <f t="shared" si="0"/>
        <v>0</v>
      </c>
      <c r="M27" s="36"/>
      <c r="N27" s="36"/>
      <c r="O27" s="36"/>
      <c r="P27" s="36"/>
      <c r="Q27" s="36"/>
      <c r="R27" s="35"/>
      <c r="S27" s="134">
        <f t="shared" si="1"/>
        <v>0</v>
      </c>
      <c r="T27" s="25">
        <v>1</v>
      </c>
      <c r="U27" s="37">
        <f t="shared" si="5"/>
        <v>0</v>
      </c>
      <c r="V27" s="37">
        <f t="shared" si="2"/>
        <v>0</v>
      </c>
      <c r="W27" s="37">
        <f t="shared" si="3"/>
        <v>0</v>
      </c>
      <c r="X27" s="24">
        <f>IF(E27="U17",'Bestellliste Sektionen'!G27*Preis1!D$3+'Bestellliste Sektionen'!H27*Preis1!D$4+'Bestellliste Sektionen'!I27*Preis1!D$5+'Bestellliste Sektionen'!J27*Preis1!D$6+'Bestellliste Sektionen'!L27*Preis1!D$7+'Bestellliste Sektionen'!M27*Preis1!D$8+'Bestellliste Sektionen'!N27*Preis1!D$9+'Bestellliste Sektionen'!O27*Preis1!B$10+'Bestellliste Sektionen'!P27*Preis1!D$11+'Bestellliste Sektionen'!R27*Preis1!B$13,IF(E27="U23",'Bestellliste Sektionen'!G27*Preis1!D$3+'Bestellliste Sektionen'!H27*Preis1!D$4+'Bestellliste Sektionen'!I27*Preis1!D$5+'Bestellliste Sektionen'!J27*Preis1!D$6+'Bestellliste Sektionen'!L27*Preis1!D$7+'Bestellliste Sektionen'!M27*Preis1!D$8+'Bestellliste Sektionen'!N27*Preis1!D$9+'Bestellliste Sektionen'!O27*Preis1!B$10+'Bestellliste Sektionen'!P27*Preis1!D$11+'Bestellliste Sektionen'!R27*Preis1!B$13,IF(E27="EV",G27*Preis1!B$3+'Bestellliste Sektionen'!H27*Preis1!B$4+'Bestellliste Sektionen'!I27*Preis1!B$5+'Bestellliste Sektionen'!J27*Preis1!B$6+'Bestellliste Sektionen'!L27*Preis1!B$7+'Bestellliste Sektionen'!M27*Preis1!B$8+'Bestellliste Sektionen'!N27*Preis1!B$9+'Bestellliste Sektionen'!O27*Preis1!B$10+'Bestellliste Sektionen'!P27*Preis1!D$11+'Bestellliste Sektionen'!R27*Preis1!D$13+'Bestellliste Sektionen'!Q27*Preis1!B$12,IF(E27="V",G27*Preis1!B$3+'Bestellliste Sektionen'!H27*Preis1!B$4+'Bestellliste Sektionen'!I27*Preis1!B$5+'Bestellliste Sektionen'!J27*Preis1!B$6+'Bestellliste Sektionen'!L27*Preis1!B$7+'Bestellliste Sektionen'!M27*Preis1!B$8+'Bestellliste Sektionen'!N27*Preis1!B$9+'Bestellliste Sektionen'!O27*Preis1!B$10+'Bestellliste Sektionen'!P27*Preis1!D$11+'Bestellliste Sektionen'!R27*Preis1!D$13+'Bestellliste Sektionen'!Q27*Preis1!B$12,IF(E27="A",G27*Preis1!B$3+'Bestellliste Sektionen'!H27*Preis1!B$4+'Bestellliste Sektionen'!I27*Preis1!B$5+'Bestellliste Sektionen'!J27*Preis1!B$6+'Bestellliste Sektionen'!L27*Preis1!B$7+'Bestellliste Sektionen'!M27*Preis1!B$8+'Bestellliste Sektionen'!N27*Preis1!B$9+'Bestellliste Sektionen'!O27*Preis1!B$10+'Bestellliste Sektionen'!P27*Preis1!D$11+'Bestellliste Sektionen'!R27*Preis1!D$13,IF(E27="S",G27*Preis1!B$3+'Bestellliste Sektionen'!H27*Preis1!B$4+'Bestellliste Sektionen'!I27*Preis1!B$5+'Bestellliste Sektionen'!J27*Preis1!B$6+'Bestellliste Sektionen'!L27*Preis1!B$7+'Bestellliste Sektionen'!M27*Preis1!B$8+'Bestellliste Sektionen'!N27*Preis1!B$9+'Bestellliste Sektionen'!O27*Preis1!B$10+'Bestellliste Sektionen'!P27*Preis1!D$11+'Bestellliste Sektionen'!R27*Preis1!D$13+'Bestellliste Sektionen'!Q27*Preis1!B$12,))))))</f>
        <v>0</v>
      </c>
      <c r="Y27" s="63"/>
      <c r="Z27" s="64"/>
    </row>
    <row r="28" spans="1:26" ht="21.95" customHeight="1" x14ac:dyDescent="0.2">
      <c r="A28" s="39"/>
      <c r="B28" s="40"/>
      <c r="C28" s="41"/>
      <c r="D28" s="42"/>
      <c r="E28" s="43" t="str">
        <f>IF(D28&gt;0,VLOOKUP(LEFT($K$2,4)-D28,KatGP!F$3:G$10,2,TRUE),"")</f>
        <v/>
      </c>
      <c r="F28" s="46"/>
      <c r="G28" s="132" t="str">
        <f t="shared" si="4"/>
        <v/>
      </c>
      <c r="H28" s="42"/>
      <c r="I28" s="42"/>
      <c r="J28" s="42"/>
      <c r="K28" s="58"/>
      <c r="L28" s="133">
        <f t="shared" si="0"/>
        <v>0</v>
      </c>
      <c r="M28" s="45"/>
      <c r="N28" s="45"/>
      <c r="O28" s="45"/>
      <c r="P28" s="45"/>
      <c r="Q28" s="45"/>
      <c r="R28" s="38"/>
      <c r="S28" s="134">
        <f t="shared" si="1"/>
        <v>0</v>
      </c>
      <c r="T28" s="25">
        <v>1</v>
      </c>
      <c r="U28" s="37">
        <f t="shared" si="5"/>
        <v>0</v>
      </c>
      <c r="V28" s="37">
        <f t="shared" si="2"/>
        <v>0</v>
      </c>
      <c r="W28" s="37">
        <f t="shared" si="3"/>
        <v>0</v>
      </c>
      <c r="X28" s="24">
        <f>IF(E28="U17",'Bestellliste Sektionen'!G28*Preis1!D$3+'Bestellliste Sektionen'!H28*Preis1!D$4+'Bestellliste Sektionen'!I28*Preis1!D$5+'Bestellliste Sektionen'!J28*Preis1!D$6+'Bestellliste Sektionen'!L28*Preis1!D$7+'Bestellliste Sektionen'!M28*Preis1!D$8+'Bestellliste Sektionen'!N28*Preis1!D$9+'Bestellliste Sektionen'!O28*Preis1!B$10+'Bestellliste Sektionen'!P28*Preis1!D$11+'Bestellliste Sektionen'!R28*Preis1!B$13,IF(E28="U23",'Bestellliste Sektionen'!G28*Preis1!D$3+'Bestellliste Sektionen'!H28*Preis1!D$4+'Bestellliste Sektionen'!I28*Preis1!D$5+'Bestellliste Sektionen'!J28*Preis1!D$6+'Bestellliste Sektionen'!L28*Preis1!D$7+'Bestellliste Sektionen'!M28*Preis1!D$8+'Bestellliste Sektionen'!N28*Preis1!D$9+'Bestellliste Sektionen'!O28*Preis1!B$10+'Bestellliste Sektionen'!P28*Preis1!D$11+'Bestellliste Sektionen'!R28*Preis1!B$13,IF(E28="EV",G28*Preis1!B$3+'Bestellliste Sektionen'!H28*Preis1!B$4+'Bestellliste Sektionen'!I28*Preis1!B$5+'Bestellliste Sektionen'!J28*Preis1!B$6+'Bestellliste Sektionen'!L28*Preis1!B$7+'Bestellliste Sektionen'!M28*Preis1!B$8+'Bestellliste Sektionen'!N28*Preis1!B$9+'Bestellliste Sektionen'!O28*Preis1!B$10+'Bestellliste Sektionen'!P28*Preis1!D$11+'Bestellliste Sektionen'!R28*Preis1!D$13+'Bestellliste Sektionen'!Q28*Preis1!B$12,IF(E28="V",G28*Preis1!B$3+'Bestellliste Sektionen'!H28*Preis1!B$4+'Bestellliste Sektionen'!I28*Preis1!B$5+'Bestellliste Sektionen'!J28*Preis1!B$6+'Bestellliste Sektionen'!L28*Preis1!B$7+'Bestellliste Sektionen'!M28*Preis1!B$8+'Bestellliste Sektionen'!N28*Preis1!B$9+'Bestellliste Sektionen'!O28*Preis1!B$10+'Bestellliste Sektionen'!P28*Preis1!D$11+'Bestellliste Sektionen'!R28*Preis1!D$13+'Bestellliste Sektionen'!Q28*Preis1!B$12,IF(E28="A",G28*Preis1!B$3+'Bestellliste Sektionen'!H28*Preis1!B$4+'Bestellliste Sektionen'!I28*Preis1!B$5+'Bestellliste Sektionen'!J28*Preis1!B$6+'Bestellliste Sektionen'!L28*Preis1!B$7+'Bestellliste Sektionen'!M28*Preis1!B$8+'Bestellliste Sektionen'!N28*Preis1!B$9+'Bestellliste Sektionen'!O28*Preis1!B$10+'Bestellliste Sektionen'!P28*Preis1!D$11+'Bestellliste Sektionen'!R28*Preis1!D$13,IF(E28="S",G28*Preis1!B$3+'Bestellliste Sektionen'!H28*Preis1!B$4+'Bestellliste Sektionen'!I28*Preis1!B$5+'Bestellliste Sektionen'!J28*Preis1!B$6+'Bestellliste Sektionen'!L28*Preis1!B$7+'Bestellliste Sektionen'!M28*Preis1!B$8+'Bestellliste Sektionen'!N28*Preis1!B$9+'Bestellliste Sektionen'!O28*Preis1!B$10+'Bestellliste Sektionen'!P28*Preis1!D$11+'Bestellliste Sektionen'!R28*Preis1!D$13+'Bestellliste Sektionen'!Q28*Preis1!B$12,))))))</f>
        <v>0</v>
      </c>
      <c r="Y28" s="61"/>
      <c r="Z28" s="62"/>
    </row>
    <row r="29" spans="1:26" ht="21.95" customHeight="1" x14ac:dyDescent="0.2">
      <c r="A29" s="52"/>
      <c r="B29" s="53"/>
      <c r="C29" s="54"/>
      <c r="D29" s="33"/>
      <c r="E29" s="30" t="str">
        <f>IF(D29&gt;0,VLOOKUP(LEFT($K$2,4)-D29,KatGP!F$3:G$10,2,TRUE),"")</f>
        <v/>
      </c>
      <c r="F29" s="34"/>
      <c r="G29" s="132" t="str">
        <f t="shared" si="4"/>
        <v/>
      </c>
      <c r="H29" s="33"/>
      <c r="I29" s="33"/>
      <c r="J29" s="33"/>
      <c r="K29" s="57"/>
      <c r="L29" s="133">
        <f t="shared" si="0"/>
        <v>0</v>
      </c>
      <c r="M29" s="36"/>
      <c r="N29" s="36"/>
      <c r="O29" s="36"/>
      <c r="P29" s="36"/>
      <c r="Q29" s="36"/>
      <c r="R29" s="35"/>
      <c r="S29" s="134">
        <f t="shared" si="1"/>
        <v>0</v>
      </c>
      <c r="T29" s="25">
        <v>1</v>
      </c>
      <c r="U29" s="37">
        <f t="shared" si="5"/>
        <v>0</v>
      </c>
      <c r="V29" s="37">
        <f t="shared" si="2"/>
        <v>0</v>
      </c>
      <c r="W29" s="37">
        <f t="shared" si="3"/>
        <v>0</v>
      </c>
      <c r="X29" s="24">
        <f>IF(E29="U17",'Bestellliste Sektionen'!G29*Preis1!D$3+'Bestellliste Sektionen'!H29*Preis1!D$4+'Bestellliste Sektionen'!I29*Preis1!D$5+'Bestellliste Sektionen'!J29*Preis1!D$6+'Bestellliste Sektionen'!L29*Preis1!D$7+'Bestellliste Sektionen'!M29*Preis1!D$8+'Bestellliste Sektionen'!N29*Preis1!D$9+'Bestellliste Sektionen'!O29*Preis1!B$10+'Bestellliste Sektionen'!P29*Preis1!D$11+'Bestellliste Sektionen'!R29*Preis1!B$13,IF(E29="U23",'Bestellliste Sektionen'!G29*Preis1!D$3+'Bestellliste Sektionen'!H29*Preis1!D$4+'Bestellliste Sektionen'!I29*Preis1!D$5+'Bestellliste Sektionen'!J29*Preis1!D$6+'Bestellliste Sektionen'!L29*Preis1!D$7+'Bestellliste Sektionen'!M29*Preis1!D$8+'Bestellliste Sektionen'!N29*Preis1!D$9+'Bestellliste Sektionen'!O29*Preis1!B$10+'Bestellliste Sektionen'!P29*Preis1!D$11+'Bestellliste Sektionen'!R29*Preis1!B$13,IF(E29="EV",G29*Preis1!B$3+'Bestellliste Sektionen'!H29*Preis1!B$4+'Bestellliste Sektionen'!I29*Preis1!B$5+'Bestellliste Sektionen'!J29*Preis1!B$6+'Bestellliste Sektionen'!L29*Preis1!B$7+'Bestellliste Sektionen'!M29*Preis1!B$8+'Bestellliste Sektionen'!N29*Preis1!B$9+'Bestellliste Sektionen'!O29*Preis1!B$10+'Bestellliste Sektionen'!P29*Preis1!D$11+'Bestellliste Sektionen'!R29*Preis1!D$13+'Bestellliste Sektionen'!Q29*Preis1!B$12,IF(E29="V",G29*Preis1!B$3+'Bestellliste Sektionen'!H29*Preis1!B$4+'Bestellliste Sektionen'!I29*Preis1!B$5+'Bestellliste Sektionen'!J29*Preis1!B$6+'Bestellliste Sektionen'!L29*Preis1!B$7+'Bestellliste Sektionen'!M29*Preis1!B$8+'Bestellliste Sektionen'!N29*Preis1!B$9+'Bestellliste Sektionen'!O29*Preis1!B$10+'Bestellliste Sektionen'!P29*Preis1!D$11+'Bestellliste Sektionen'!R29*Preis1!D$13+'Bestellliste Sektionen'!Q29*Preis1!B$12,IF(E29="A",G29*Preis1!B$3+'Bestellliste Sektionen'!H29*Preis1!B$4+'Bestellliste Sektionen'!I29*Preis1!B$5+'Bestellliste Sektionen'!J29*Preis1!B$6+'Bestellliste Sektionen'!L29*Preis1!B$7+'Bestellliste Sektionen'!M29*Preis1!B$8+'Bestellliste Sektionen'!N29*Preis1!B$9+'Bestellliste Sektionen'!O29*Preis1!B$10+'Bestellliste Sektionen'!P29*Preis1!D$11+'Bestellliste Sektionen'!R29*Preis1!D$13,IF(E29="S",G29*Preis1!B$3+'Bestellliste Sektionen'!H29*Preis1!B$4+'Bestellliste Sektionen'!I29*Preis1!B$5+'Bestellliste Sektionen'!J29*Preis1!B$6+'Bestellliste Sektionen'!L29*Preis1!B$7+'Bestellliste Sektionen'!M29*Preis1!B$8+'Bestellliste Sektionen'!N29*Preis1!B$9+'Bestellliste Sektionen'!O29*Preis1!B$10+'Bestellliste Sektionen'!P29*Preis1!D$11+'Bestellliste Sektionen'!R29*Preis1!D$13+'Bestellliste Sektionen'!Q29*Preis1!B$12,))))))</f>
        <v>0</v>
      </c>
      <c r="Y29" s="63"/>
      <c r="Z29" s="64"/>
    </row>
    <row r="30" spans="1:26" ht="21.95" customHeight="1" x14ac:dyDescent="0.2">
      <c r="A30" s="39"/>
      <c r="B30" s="40"/>
      <c r="C30" s="41"/>
      <c r="D30" s="42"/>
      <c r="E30" s="43" t="str">
        <f>IF(D30&gt;0,VLOOKUP(LEFT($K$2,4)-D30,KatGP!F$3:G$10,2,TRUE),"")</f>
        <v/>
      </c>
      <c r="F30" s="44"/>
      <c r="G30" s="132" t="str">
        <f t="shared" si="4"/>
        <v/>
      </c>
      <c r="H30" s="42"/>
      <c r="I30" s="42"/>
      <c r="J30" s="42"/>
      <c r="K30" s="58"/>
      <c r="L30" s="133">
        <f t="shared" si="0"/>
        <v>0</v>
      </c>
      <c r="M30" s="45"/>
      <c r="N30" s="45"/>
      <c r="O30" s="45"/>
      <c r="P30" s="45"/>
      <c r="Q30" s="45"/>
      <c r="R30" s="38"/>
      <c r="S30" s="134">
        <f t="shared" si="1"/>
        <v>0</v>
      </c>
      <c r="T30" s="25"/>
      <c r="U30" s="37">
        <f t="shared" si="5"/>
        <v>0</v>
      </c>
      <c r="V30" s="37">
        <f t="shared" si="2"/>
        <v>0</v>
      </c>
      <c r="W30" s="37">
        <f t="shared" si="3"/>
        <v>0</v>
      </c>
      <c r="X30" s="24">
        <f>IF(E30="U17",'Bestellliste Sektionen'!G30*Preis1!D$3+'Bestellliste Sektionen'!H30*Preis1!D$4+'Bestellliste Sektionen'!I30*Preis1!D$5+'Bestellliste Sektionen'!J30*Preis1!D$6+'Bestellliste Sektionen'!L30*Preis1!D$7+'Bestellliste Sektionen'!M30*Preis1!D$8+'Bestellliste Sektionen'!N30*Preis1!D$9+'Bestellliste Sektionen'!O30*Preis1!B$10+'Bestellliste Sektionen'!P30*Preis1!D$11+'Bestellliste Sektionen'!R30*Preis1!B$13,IF(E30="U23",'Bestellliste Sektionen'!G30*Preis1!D$3+'Bestellliste Sektionen'!H30*Preis1!D$4+'Bestellliste Sektionen'!I30*Preis1!D$5+'Bestellliste Sektionen'!J30*Preis1!D$6+'Bestellliste Sektionen'!L30*Preis1!D$7+'Bestellliste Sektionen'!M30*Preis1!D$8+'Bestellliste Sektionen'!N30*Preis1!D$9+'Bestellliste Sektionen'!O30*Preis1!B$10+'Bestellliste Sektionen'!P30*Preis1!D$11+'Bestellliste Sektionen'!R30*Preis1!B$13,IF(E30="EV",G30*Preis1!B$3+'Bestellliste Sektionen'!H30*Preis1!B$4+'Bestellliste Sektionen'!I30*Preis1!B$5+'Bestellliste Sektionen'!J30*Preis1!B$6+'Bestellliste Sektionen'!L30*Preis1!B$7+'Bestellliste Sektionen'!M30*Preis1!B$8+'Bestellliste Sektionen'!N30*Preis1!B$9+'Bestellliste Sektionen'!O30*Preis1!B$10+'Bestellliste Sektionen'!P30*Preis1!D$11+'Bestellliste Sektionen'!R30*Preis1!D$13+'Bestellliste Sektionen'!Q30*Preis1!B$12,IF(E30="V",G30*Preis1!B$3+'Bestellliste Sektionen'!H30*Preis1!B$4+'Bestellliste Sektionen'!I30*Preis1!B$5+'Bestellliste Sektionen'!J30*Preis1!B$6+'Bestellliste Sektionen'!L30*Preis1!B$7+'Bestellliste Sektionen'!M30*Preis1!B$8+'Bestellliste Sektionen'!N30*Preis1!B$9+'Bestellliste Sektionen'!O30*Preis1!B$10+'Bestellliste Sektionen'!P30*Preis1!D$11+'Bestellliste Sektionen'!R30*Preis1!D$13+'Bestellliste Sektionen'!Q30*Preis1!B$12,IF(E30="A",G30*Preis1!B$3+'Bestellliste Sektionen'!H30*Preis1!B$4+'Bestellliste Sektionen'!I30*Preis1!B$5+'Bestellliste Sektionen'!J30*Preis1!B$6+'Bestellliste Sektionen'!L30*Preis1!B$7+'Bestellliste Sektionen'!M30*Preis1!B$8+'Bestellliste Sektionen'!N30*Preis1!B$9+'Bestellliste Sektionen'!O30*Preis1!B$10+'Bestellliste Sektionen'!P30*Preis1!D$11+'Bestellliste Sektionen'!R30*Preis1!D$13,IF(E30="S",G30*Preis1!B$3+'Bestellliste Sektionen'!H30*Preis1!B$4+'Bestellliste Sektionen'!I30*Preis1!B$5+'Bestellliste Sektionen'!J30*Preis1!B$6+'Bestellliste Sektionen'!L30*Preis1!B$7+'Bestellliste Sektionen'!M30*Preis1!B$8+'Bestellliste Sektionen'!N30*Preis1!B$9+'Bestellliste Sektionen'!O30*Preis1!B$10+'Bestellliste Sektionen'!P30*Preis1!D$11+'Bestellliste Sektionen'!R30*Preis1!D$13+'Bestellliste Sektionen'!Q30*Preis1!B$12,))))))</f>
        <v>0</v>
      </c>
      <c r="Y30" s="61"/>
      <c r="Z30" s="62"/>
    </row>
    <row r="31" spans="1:26" ht="21.95" customHeight="1" x14ac:dyDescent="0.2">
      <c r="A31" s="52"/>
      <c r="B31" s="53"/>
      <c r="C31" s="54"/>
      <c r="D31" s="33"/>
      <c r="E31" s="30" t="str">
        <f>IF(D31&gt;0,VLOOKUP(LEFT($K$2,4)-D31,KatGP!F$3:G$10,2,TRUE),"")</f>
        <v/>
      </c>
      <c r="F31" s="31"/>
      <c r="G31" s="132" t="str">
        <f t="shared" si="4"/>
        <v/>
      </c>
      <c r="H31" s="33"/>
      <c r="I31" s="33"/>
      <c r="J31" s="33"/>
      <c r="K31" s="57"/>
      <c r="L31" s="133">
        <f t="shared" si="0"/>
        <v>0</v>
      </c>
      <c r="M31" s="36"/>
      <c r="N31" s="36"/>
      <c r="O31" s="36"/>
      <c r="P31" s="36"/>
      <c r="Q31" s="36"/>
      <c r="R31" s="35"/>
      <c r="S31" s="134">
        <f t="shared" si="1"/>
        <v>0</v>
      </c>
      <c r="T31" s="25">
        <v>1</v>
      </c>
      <c r="U31" s="37">
        <f t="shared" si="5"/>
        <v>0</v>
      </c>
      <c r="V31" s="37">
        <f t="shared" si="2"/>
        <v>0</v>
      </c>
      <c r="W31" s="37">
        <f t="shared" si="3"/>
        <v>0</v>
      </c>
      <c r="X31" s="24">
        <f>IF(E31="U17",'Bestellliste Sektionen'!G31*Preis1!D$3+'Bestellliste Sektionen'!H31*Preis1!D$4+'Bestellliste Sektionen'!I31*Preis1!D$5+'Bestellliste Sektionen'!J31*Preis1!D$6+'Bestellliste Sektionen'!L31*Preis1!D$7+'Bestellliste Sektionen'!M31*Preis1!D$8+'Bestellliste Sektionen'!N31*Preis1!D$9+'Bestellliste Sektionen'!O31*Preis1!B$10+'Bestellliste Sektionen'!P31*Preis1!D$11+'Bestellliste Sektionen'!R31*Preis1!B$13,IF(E31="U23",'Bestellliste Sektionen'!G31*Preis1!D$3+'Bestellliste Sektionen'!H31*Preis1!D$4+'Bestellliste Sektionen'!I31*Preis1!D$5+'Bestellliste Sektionen'!J31*Preis1!D$6+'Bestellliste Sektionen'!L31*Preis1!D$7+'Bestellliste Sektionen'!M31*Preis1!D$8+'Bestellliste Sektionen'!N31*Preis1!D$9+'Bestellliste Sektionen'!O31*Preis1!B$10+'Bestellliste Sektionen'!P31*Preis1!D$11+'Bestellliste Sektionen'!R31*Preis1!B$13,IF(E31="EV",G31*Preis1!B$3+'Bestellliste Sektionen'!H31*Preis1!B$4+'Bestellliste Sektionen'!I31*Preis1!B$5+'Bestellliste Sektionen'!J31*Preis1!B$6+'Bestellliste Sektionen'!L31*Preis1!B$7+'Bestellliste Sektionen'!M31*Preis1!B$8+'Bestellliste Sektionen'!N31*Preis1!B$9+'Bestellliste Sektionen'!O31*Preis1!B$10+'Bestellliste Sektionen'!P31*Preis1!D$11+'Bestellliste Sektionen'!R31*Preis1!D$13+'Bestellliste Sektionen'!Q31*Preis1!B$12,IF(E31="V",G31*Preis1!B$3+'Bestellliste Sektionen'!H31*Preis1!B$4+'Bestellliste Sektionen'!I31*Preis1!B$5+'Bestellliste Sektionen'!J31*Preis1!B$6+'Bestellliste Sektionen'!L31*Preis1!B$7+'Bestellliste Sektionen'!M31*Preis1!B$8+'Bestellliste Sektionen'!N31*Preis1!B$9+'Bestellliste Sektionen'!O31*Preis1!B$10+'Bestellliste Sektionen'!P31*Preis1!D$11+'Bestellliste Sektionen'!R31*Preis1!D$13+'Bestellliste Sektionen'!Q31*Preis1!B$12,IF(E31="A",G31*Preis1!B$3+'Bestellliste Sektionen'!H31*Preis1!B$4+'Bestellliste Sektionen'!I31*Preis1!B$5+'Bestellliste Sektionen'!J31*Preis1!B$6+'Bestellliste Sektionen'!L31*Preis1!B$7+'Bestellliste Sektionen'!M31*Preis1!B$8+'Bestellliste Sektionen'!N31*Preis1!B$9+'Bestellliste Sektionen'!O31*Preis1!B$10+'Bestellliste Sektionen'!P31*Preis1!D$11+'Bestellliste Sektionen'!R31*Preis1!D$13,IF(E31="S",G31*Preis1!B$3+'Bestellliste Sektionen'!H31*Preis1!B$4+'Bestellliste Sektionen'!I31*Preis1!B$5+'Bestellliste Sektionen'!J31*Preis1!B$6+'Bestellliste Sektionen'!L31*Preis1!B$7+'Bestellliste Sektionen'!M31*Preis1!B$8+'Bestellliste Sektionen'!N31*Preis1!B$9+'Bestellliste Sektionen'!O31*Preis1!B$10+'Bestellliste Sektionen'!P31*Preis1!D$11+'Bestellliste Sektionen'!R31*Preis1!D$13+'Bestellliste Sektionen'!Q31*Preis1!B$12,))))))</f>
        <v>0</v>
      </c>
      <c r="Y31" s="63"/>
      <c r="Z31" s="64"/>
    </row>
    <row r="32" spans="1:26" ht="21.95" customHeight="1" x14ac:dyDescent="0.2">
      <c r="A32" s="39"/>
      <c r="B32" s="40"/>
      <c r="C32" s="41"/>
      <c r="D32" s="42"/>
      <c r="E32" s="43" t="str">
        <f>IF(D32&gt;0,VLOOKUP(LEFT($K$2,4)-D32,KatGP!F$3:G$10,2,TRUE),"")</f>
        <v/>
      </c>
      <c r="F32" s="46"/>
      <c r="G32" s="132" t="str">
        <f t="shared" si="4"/>
        <v/>
      </c>
      <c r="H32" s="42"/>
      <c r="I32" s="42"/>
      <c r="J32" s="42"/>
      <c r="K32" s="58"/>
      <c r="L32" s="133">
        <f t="shared" si="0"/>
        <v>0</v>
      </c>
      <c r="M32" s="45"/>
      <c r="N32" s="45"/>
      <c r="O32" s="45"/>
      <c r="P32" s="45"/>
      <c r="Q32" s="45"/>
      <c r="R32" s="38"/>
      <c r="S32" s="134">
        <f t="shared" si="1"/>
        <v>0</v>
      </c>
      <c r="T32" s="25">
        <v>1</v>
      </c>
      <c r="U32" s="37">
        <f t="shared" si="5"/>
        <v>0</v>
      </c>
      <c r="V32" s="37">
        <f t="shared" si="2"/>
        <v>0</v>
      </c>
      <c r="W32" s="37">
        <f t="shared" si="3"/>
        <v>0</v>
      </c>
      <c r="X32" s="24">
        <f>IF(E32="U17",'Bestellliste Sektionen'!G32*Preis1!D$3+'Bestellliste Sektionen'!H32*Preis1!D$4+'Bestellliste Sektionen'!I32*Preis1!D$5+'Bestellliste Sektionen'!J32*Preis1!D$6+'Bestellliste Sektionen'!L32*Preis1!D$7+'Bestellliste Sektionen'!M32*Preis1!D$8+'Bestellliste Sektionen'!N32*Preis1!D$9+'Bestellliste Sektionen'!O32*Preis1!B$10+'Bestellliste Sektionen'!P32*Preis1!D$11+'Bestellliste Sektionen'!R32*Preis1!B$13,IF(E32="U23",'Bestellliste Sektionen'!G32*Preis1!D$3+'Bestellliste Sektionen'!H32*Preis1!D$4+'Bestellliste Sektionen'!I32*Preis1!D$5+'Bestellliste Sektionen'!J32*Preis1!D$6+'Bestellliste Sektionen'!L32*Preis1!D$7+'Bestellliste Sektionen'!M32*Preis1!D$8+'Bestellliste Sektionen'!N32*Preis1!D$9+'Bestellliste Sektionen'!O32*Preis1!B$10+'Bestellliste Sektionen'!P32*Preis1!D$11+'Bestellliste Sektionen'!R32*Preis1!B$13,IF(E32="EV",G32*Preis1!B$3+'Bestellliste Sektionen'!H32*Preis1!B$4+'Bestellliste Sektionen'!I32*Preis1!B$5+'Bestellliste Sektionen'!J32*Preis1!B$6+'Bestellliste Sektionen'!L32*Preis1!B$7+'Bestellliste Sektionen'!M32*Preis1!B$8+'Bestellliste Sektionen'!N32*Preis1!B$9+'Bestellliste Sektionen'!O32*Preis1!B$10+'Bestellliste Sektionen'!P32*Preis1!D$11+'Bestellliste Sektionen'!R32*Preis1!D$13+'Bestellliste Sektionen'!Q32*Preis1!B$12,IF(E32="V",G32*Preis1!B$3+'Bestellliste Sektionen'!H32*Preis1!B$4+'Bestellliste Sektionen'!I32*Preis1!B$5+'Bestellliste Sektionen'!J32*Preis1!B$6+'Bestellliste Sektionen'!L32*Preis1!B$7+'Bestellliste Sektionen'!M32*Preis1!B$8+'Bestellliste Sektionen'!N32*Preis1!B$9+'Bestellliste Sektionen'!O32*Preis1!B$10+'Bestellliste Sektionen'!P32*Preis1!D$11+'Bestellliste Sektionen'!R32*Preis1!D$13+'Bestellliste Sektionen'!Q32*Preis1!B$12,IF(E32="A",G32*Preis1!B$3+'Bestellliste Sektionen'!H32*Preis1!B$4+'Bestellliste Sektionen'!I32*Preis1!B$5+'Bestellliste Sektionen'!J32*Preis1!B$6+'Bestellliste Sektionen'!L32*Preis1!B$7+'Bestellliste Sektionen'!M32*Preis1!B$8+'Bestellliste Sektionen'!N32*Preis1!B$9+'Bestellliste Sektionen'!O32*Preis1!B$10+'Bestellliste Sektionen'!P32*Preis1!D$11+'Bestellliste Sektionen'!R32*Preis1!D$13,IF(E32="S",G32*Preis1!B$3+'Bestellliste Sektionen'!H32*Preis1!B$4+'Bestellliste Sektionen'!I32*Preis1!B$5+'Bestellliste Sektionen'!J32*Preis1!B$6+'Bestellliste Sektionen'!L32*Preis1!B$7+'Bestellliste Sektionen'!M32*Preis1!B$8+'Bestellliste Sektionen'!N32*Preis1!B$9+'Bestellliste Sektionen'!O32*Preis1!B$10+'Bestellliste Sektionen'!P32*Preis1!D$11+'Bestellliste Sektionen'!R32*Preis1!D$13+'Bestellliste Sektionen'!Q32*Preis1!B$12,))))))</f>
        <v>0</v>
      </c>
      <c r="Y32" s="61"/>
      <c r="Z32" s="62"/>
    </row>
    <row r="33" spans="1:26" ht="21.95" customHeight="1" x14ac:dyDescent="0.2">
      <c r="A33" s="52"/>
      <c r="B33" s="53"/>
      <c r="C33" s="54"/>
      <c r="D33" s="33"/>
      <c r="E33" s="30" t="str">
        <f>IF(D33&gt;0,VLOOKUP(LEFT($K$2,4)-D33,KatGP!F$3:G$10,2,TRUE),"")</f>
        <v/>
      </c>
      <c r="F33" s="31"/>
      <c r="G33" s="132" t="str">
        <f t="shared" si="4"/>
        <v/>
      </c>
      <c r="H33" s="32"/>
      <c r="I33" s="32"/>
      <c r="J33" s="32"/>
      <c r="K33" s="57"/>
      <c r="L33" s="133">
        <f t="shared" si="0"/>
        <v>0</v>
      </c>
      <c r="M33" s="32"/>
      <c r="N33" s="32"/>
      <c r="O33" s="32"/>
      <c r="P33" s="32"/>
      <c r="Q33" s="32"/>
      <c r="R33" s="35"/>
      <c r="S33" s="134">
        <f t="shared" si="1"/>
        <v>0</v>
      </c>
      <c r="T33" s="25">
        <v>1</v>
      </c>
      <c r="U33" s="37">
        <f t="shared" si="5"/>
        <v>0</v>
      </c>
      <c r="V33" s="37">
        <f t="shared" si="2"/>
        <v>0</v>
      </c>
      <c r="W33" s="37">
        <f t="shared" si="3"/>
        <v>0</v>
      </c>
      <c r="X33" s="24">
        <f>IF(E33="U17",'Bestellliste Sektionen'!G33*Preis1!D$3+'Bestellliste Sektionen'!H33*Preis1!D$4+'Bestellliste Sektionen'!I33*Preis1!D$5+'Bestellliste Sektionen'!J33*Preis1!D$6+'Bestellliste Sektionen'!L33*Preis1!D$7+'Bestellliste Sektionen'!M33*Preis1!D$8+'Bestellliste Sektionen'!N33*Preis1!D$9+'Bestellliste Sektionen'!O33*Preis1!B$10+'Bestellliste Sektionen'!P33*Preis1!D$11+'Bestellliste Sektionen'!R33*Preis1!B$13,IF(E33="U23",'Bestellliste Sektionen'!G33*Preis1!D$3+'Bestellliste Sektionen'!H33*Preis1!D$4+'Bestellliste Sektionen'!I33*Preis1!D$5+'Bestellliste Sektionen'!J33*Preis1!D$6+'Bestellliste Sektionen'!L33*Preis1!D$7+'Bestellliste Sektionen'!M33*Preis1!D$8+'Bestellliste Sektionen'!N33*Preis1!D$9+'Bestellliste Sektionen'!O33*Preis1!B$10+'Bestellliste Sektionen'!P33*Preis1!D$11+'Bestellliste Sektionen'!R33*Preis1!B$13,IF(E33="EV",G33*Preis1!B$3+'Bestellliste Sektionen'!H33*Preis1!B$4+'Bestellliste Sektionen'!I33*Preis1!B$5+'Bestellliste Sektionen'!J33*Preis1!B$6+'Bestellliste Sektionen'!L33*Preis1!B$7+'Bestellliste Sektionen'!M33*Preis1!B$8+'Bestellliste Sektionen'!N33*Preis1!B$9+'Bestellliste Sektionen'!O33*Preis1!B$10+'Bestellliste Sektionen'!P33*Preis1!D$11+'Bestellliste Sektionen'!R33*Preis1!D$13+'Bestellliste Sektionen'!Q33*Preis1!B$12,IF(E33="V",G33*Preis1!B$3+'Bestellliste Sektionen'!H33*Preis1!B$4+'Bestellliste Sektionen'!I33*Preis1!B$5+'Bestellliste Sektionen'!J33*Preis1!B$6+'Bestellliste Sektionen'!L33*Preis1!B$7+'Bestellliste Sektionen'!M33*Preis1!B$8+'Bestellliste Sektionen'!N33*Preis1!B$9+'Bestellliste Sektionen'!O33*Preis1!B$10+'Bestellliste Sektionen'!P33*Preis1!D$11+'Bestellliste Sektionen'!R33*Preis1!D$13+'Bestellliste Sektionen'!Q33*Preis1!B$12,IF(E33="A",G33*Preis1!B$3+'Bestellliste Sektionen'!H33*Preis1!B$4+'Bestellliste Sektionen'!I33*Preis1!B$5+'Bestellliste Sektionen'!J33*Preis1!B$6+'Bestellliste Sektionen'!L33*Preis1!B$7+'Bestellliste Sektionen'!M33*Preis1!B$8+'Bestellliste Sektionen'!N33*Preis1!B$9+'Bestellliste Sektionen'!O33*Preis1!B$10+'Bestellliste Sektionen'!P33*Preis1!D$11+'Bestellliste Sektionen'!R33*Preis1!D$13,IF(E33="S",G33*Preis1!B$3+'Bestellliste Sektionen'!H33*Preis1!B$4+'Bestellliste Sektionen'!I33*Preis1!B$5+'Bestellliste Sektionen'!J33*Preis1!B$6+'Bestellliste Sektionen'!L33*Preis1!B$7+'Bestellliste Sektionen'!M33*Preis1!B$8+'Bestellliste Sektionen'!N33*Preis1!B$9+'Bestellliste Sektionen'!O33*Preis1!B$10+'Bestellliste Sektionen'!P33*Preis1!D$11+'Bestellliste Sektionen'!R33*Preis1!D$13+'Bestellliste Sektionen'!Q33*Preis1!B$12,))))))</f>
        <v>0</v>
      </c>
      <c r="Y33" s="63"/>
      <c r="Z33" s="64"/>
    </row>
    <row r="34" spans="1:26" ht="21.95" customHeight="1" x14ac:dyDescent="0.25">
      <c r="A34" s="8"/>
      <c r="C34" s="14"/>
      <c r="G34" s="2"/>
      <c r="J34" s="10"/>
      <c r="K34" s="9"/>
      <c r="L34" s="10"/>
      <c r="M34" s="11"/>
      <c r="N34" s="11"/>
      <c r="O34" s="15"/>
      <c r="P34" s="15"/>
      <c r="Q34" s="10"/>
      <c r="R34" s="10"/>
      <c r="S34" s="10"/>
      <c r="T34" s="10"/>
      <c r="U34" s="12"/>
      <c r="V34" s="16"/>
      <c r="W34" s="55" t="s">
        <v>39</v>
      </c>
      <c r="X34" s="56">
        <f>SUM(X15:X33)</f>
        <v>0</v>
      </c>
    </row>
    <row r="35" spans="1:26" ht="15.75" x14ac:dyDescent="0.25">
      <c r="A35" s="8" t="s">
        <v>22</v>
      </c>
      <c r="C35" s="17" t="s">
        <v>37</v>
      </c>
      <c r="E35" s="51" t="s">
        <v>38</v>
      </c>
      <c r="K35" s="2" t="s">
        <v>21</v>
      </c>
      <c r="O35" s="125" t="s">
        <v>82</v>
      </c>
      <c r="P35" s="15"/>
      <c r="V35" s="18" t="s">
        <v>29</v>
      </c>
    </row>
    <row r="42" spans="1:26" x14ac:dyDescent="0.2">
      <c r="B42" s="8"/>
    </row>
  </sheetData>
  <sheetProtection algorithmName="SHA-512" hashValue="JhHWv2h/XQwA/QlOmyJuQgCgaPqhfrzA66MiyPsAQxEEVXtiGdQgbDcfoKk9uAZrREDVzILAW1EuULg3M6qjYA==" saltValue="ltZw9Dt7MgMVg1qqEvDaYA==" spinCount="100000" sheet="1" selectLockedCells="1"/>
  <mergeCells count="45">
    <mergeCell ref="Y12:Z13"/>
    <mergeCell ref="O2:V2"/>
    <mergeCell ref="O5:Y5"/>
    <mergeCell ref="O6:Y6"/>
    <mergeCell ref="O7:Y7"/>
    <mergeCell ref="O8:Y8"/>
    <mergeCell ref="O9:Y9"/>
    <mergeCell ref="T12:T13"/>
    <mergeCell ref="R12:R13"/>
    <mergeCell ref="O12:O13"/>
    <mergeCell ref="P12:P13"/>
    <mergeCell ref="V12:V13"/>
    <mergeCell ref="Q12:Q13"/>
    <mergeCell ref="X12:X13"/>
    <mergeCell ref="W12:W13"/>
    <mergeCell ref="U12:U13"/>
    <mergeCell ref="A2:F2"/>
    <mergeCell ref="A3:F3"/>
    <mergeCell ref="A4:F4"/>
    <mergeCell ref="B6:F6"/>
    <mergeCell ref="X2:Y2"/>
    <mergeCell ref="L2:N2"/>
    <mergeCell ref="K4:N4"/>
    <mergeCell ref="K6:N6"/>
    <mergeCell ref="K8:N8"/>
    <mergeCell ref="B7:F7"/>
    <mergeCell ref="I12:I13"/>
    <mergeCell ref="B8:F8"/>
    <mergeCell ref="B5:F5"/>
    <mergeCell ref="E12:E13"/>
    <mergeCell ref="K9:N9"/>
    <mergeCell ref="K7:N7"/>
    <mergeCell ref="J12:K13"/>
    <mergeCell ref="N12:N13"/>
    <mergeCell ref="B9:F9"/>
    <mergeCell ref="K5:N5"/>
    <mergeCell ref="L12:L13"/>
    <mergeCell ref="M12:M13"/>
    <mergeCell ref="B12:B13"/>
    <mergeCell ref="C12:C13"/>
    <mergeCell ref="D12:D13"/>
    <mergeCell ref="H12:H13"/>
    <mergeCell ref="A12:A13"/>
    <mergeCell ref="F12:F13"/>
    <mergeCell ref="G12:G13"/>
  </mergeCells>
  <phoneticPr fontId="3" type="noConversion"/>
  <dataValidations xWindow="933" yWindow="197" count="10">
    <dataValidation type="whole" allowBlank="1" showInputMessage="1" showErrorMessage="1" error="max. 1 Stich zulässig" sqref="M15:Q33 I15:J32 T15:T33" xr:uid="{00000000-0002-0000-0000-000000000000}">
      <formula1>0</formula1>
      <formula2>1</formula2>
    </dataValidation>
    <dataValidation type="whole" operator="equal" allowBlank="1" showInputMessage="1" showErrorMessage="1" error="nur 1 Standblatt pro SchützIn  zulässig" sqref="H33:J33" xr:uid="{00000000-0002-0000-0000-000003000000}">
      <formula1>1</formula1>
    </dataValidation>
    <dataValidation allowBlank="1" showInputMessage="1" showErrorMessage="1" error="wird aut.geschrieben" sqref="E15:E33" xr:uid="{00000000-0002-0000-0000-000008000000}"/>
    <dataValidation type="whole" allowBlank="1" showInputMessage="1" showErrorMessage="1" error="max. 99" sqref="H15:H32" xr:uid="{00000000-0002-0000-0000-000001000000}">
      <formula1>0</formula1>
      <formula2>99</formula2>
    </dataValidation>
    <dataValidation type="textLength" allowBlank="1" showInputMessage="1" showErrorMessage="1" error="Vornamen überprüfen" sqref="C15:C33" xr:uid="{00000000-0002-0000-0000-000005000000}">
      <formula1>3</formula1>
      <formula2>17</formula2>
    </dataValidation>
    <dataValidation type="textLength" allowBlank="1" showInputMessage="1" showErrorMessage="1" error="Name überprüfen" sqref="B15:B33" xr:uid="{00000000-0002-0000-0000-000006000000}">
      <formula1>3</formula1>
      <formula2>17</formula2>
    </dataValidation>
    <dataValidation type="whole" allowBlank="1" showInputMessage="1" showErrorMessage="1" error="wird automatich bei Stbl. Akt. ausgef." sqref="L15:L33" xr:uid="{00000000-0002-0000-0000-000007000000}">
      <formula1>0</formula1>
      <formula2>1</formula2>
    </dataValidation>
    <dataValidation allowBlank="1" sqref="G15:G33" xr:uid="{EA053B75-F2B7-4C56-94EE-5C5A80D54E84}"/>
    <dataValidation type="whole" allowBlank="1" showInputMessage="1" showErrorMessage="1" errorTitle="Jahrg 1920 bis 2014" error="4 stellig_x000a_max. 2014" prompt="Jahrg. 4stellig" sqref="D15:D33" xr:uid="{9040EEA7-2F31-47B0-8EFA-7BFA411B0ABE}">
      <formula1>1900</formula1>
      <formula2>2014</formula2>
    </dataValidation>
    <dataValidation type="whole" allowBlank="1" showInputMessage="1" showErrorMessage="1" error="max. 40 Doppel zulässig" sqref="R15:R33" xr:uid="{1B16289F-788E-4AE4-BFAA-87088C5DEED5}">
      <formula1>0</formula1>
      <formula2>40</formula2>
    </dataValidation>
  </dataValidations>
  <hyperlinks>
    <hyperlink ref="O35" r:id="rId1" xr:uid="{00000000-0004-0000-0000-000000000000}"/>
  </hyperlinks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70" fitToWidth="0" orientation="landscape" horizontalDpi="4294967292" r:id="rId2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721C3-E343-4ACD-A96C-CD8D32DC5A0E}">
  <sheetPr>
    <pageSetUpPr fitToPage="1"/>
  </sheetPr>
  <dimension ref="A1"/>
  <sheetViews>
    <sheetView showGridLines="0" showRowColHeaders="0" workbookViewId="0">
      <selection activeCell="D32" sqref="D32"/>
    </sheetView>
  </sheetViews>
  <sheetFormatPr baseColWidth="10" defaultRowHeight="12.75" x14ac:dyDescent="0.2"/>
  <sheetData/>
  <sheetProtection algorithmName="SHA-512" hashValue="Z69swdK01E99akCObkHdIL9IzwH3nyRvCRCvM7oh8jHq9c6J4iEE47xR3ypZg3gHN+nFbP4f/gjQGP4t/Y5McQ==" saltValue="p15m2KvAou19ufiVZnZOhw==" spinCount="100000" sheet="1" objects="1" scenarios="1"/>
  <pageMargins left="0.19685039370078741" right="0.19685039370078741" top="0.19685039370078741" bottom="0.78740157480314965" header="0.31496062992125984" footer="0.31496062992125984"/>
  <pageSetup paperSize="9" scale="89" orientation="portrait" horizontalDpi="4294967294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1CF27-DE35-4D9A-8E66-EB49E8E3B39F}">
  <dimension ref="A1:I44"/>
  <sheetViews>
    <sheetView workbookViewId="0">
      <selection activeCell="F28" sqref="F28"/>
    </sheetView>
  </sheetViews>
  <sheetFormatPr baseColWidth="10" defaultRowHeight="12.75" x14ac:dyDescent="0.2"/>
  <cols>
    <col min="1" max="4" width="10.7109375" style="67" customWidth="1"/>
    <col min="5" max="5" width="2.7109375" style="67" customWidth="1"/>
    <col min="6" max="8" width="11.42578125" style="67"/>
    <col min="9" max="9" width="61.28515625" style="67" bestFit="1" customWidth="1"/>
    <col min="10" max="16384" width="11.42578125" style="67"/>
  </cols>
  <sheetData>
    <row r="1" spans="1:9" ht="15.75" x14ac:dyDescent="0.25">
      <c r="A1" s="205" t="s">
        <v>42</v>
      </c>
      <c r="B1" s="206"/>
      <c r="C1" s="206" t="s">
        <v>43</v>
      </c>
      <c r="D1" s="207"/>
      <c r="F1" s="67">
        <v>2023</v>
      </c>
      <c r="I1" s="68" t="s">
        <v>44</v>
      </c>
    </row>
    <row r="2" spans="1:9" ht="15" x14ac:dyDescent="0.25">
      <c r="A2" s="69" t="s">
        <v>45</v>
      </c>
      <c r="B2" s="70" t="s">
        <v>46</v>
      </c>
      <c r="C2" s="70" t="s">
        <v>45</v>
      </c>
      <c r="D2" s="71" t="s">
        <v>46</v>
      </c>
      <c r="F2" s="72" t="s">
        <v>47</v>
      </c>
      <c r="G2" s="73" t="s">
        <v>45</v>
      </c>
      <c r="I2" s="74" t="s">
        <v>48</v>
      </c>
    </row>
    <row r="3" spans="1:9" ht="15" x14ac:dyDescent="0.25">
      <c r="A3" s="208" t="s">
        <v>49</v>
      </c>
      <c r="B3" s="209"/>
      <c r="C3" s="210" t="s">
        <v>49</v>
      </c>
      <c r="D3" s="211"/>
      <c r="F3" s="75">
        <v>0</v>
      </c>
      <c r="G3" s="76" t="s">
        <v>50</v>
      </c>
      <c r="I3" s="77" t="s">
        <v>51</v>
      </c>
    </row>
    <row r="4" spans="1:9" x14ac:dyDescent="0.2">
      <c r="A4" s="78">
        <v>0</v>
      </c>
      <c r="B4" s="79">
        <v>0</v>
      </c>
      <c r="C4" s="80">
        <v>0</v>
      </c>
      <c r="D4" s="81">
        <v>0</v>
      </c>
      <c r="F4" s="82">
        <v>8</v>
      </c>
      <c r="G4" s="83" t="s">
        <v>52</v>
      </c>
      <c r="I4" s="77" t="s">
        <v>53</v>
      </c>
    </row>
    <row r="5" spans="1:9" x14ac:dyDescent="0.2">
      <c r="A5" s="84">
        <v>301</v>
      </c>
      <c r="B5" s="85">
        <v>1</v>
      </c>
      <c r="C5" s="86">
        <v>320</v>
      </c>
      <c r="D5" s="87">
        <v>1</v>
      </c>
      <c r="F5" s="82">
        <v>17</v>
      </c>
      <c r="G5" s="83" t="s">
        <v>54</v>
      </c>
      <c r="I5" s="77" t="s">
        <v>55</v>
      </c>
    </row>
    <row r="6" spans="1:9" x14ac:dyDescent="0.2">
      <c r="A6" s="84">
        <v>326</v>
      </c>
      <c r="B6" s="85">
        <v>2</v>
      </c>
      <c r="C6" s="86">
        <v>340</v>
      </c>
      <c r="D6" s="87">
        <v>2</v>
      </c>
      <c r="F6" s="82">
        <v>21</v>
      </c>
      <c r="G6" s="83" t="s">
        <v>30</v>
      </c>
      <c r="I6" s="77" t="s">
        <v>56</v>
      </c>
    </row>
    <row r="7" spans="1:9" x14ac:dyDescent="0.2">
      <c r="A7" s="84">
        <v>351</v>
      </c>
      <c r="B7" s="85">
        <v>3</v>
      </c>
      <c r="C7" s="86">
        <v>362</v>
      </c>
      <c r="D7" s="87">
        <v>3</v>
      </c>
      <c r="F7" s="82">
        <v>50</v>
      </c>
      <c r="G7" s="83" t="s">
        <v>57</v>
      </c>
      <c r="I7" s="77" t="s">
        <v>58</v>
      </c>
    </row>
    <row r="8" spans="1:9" x14ac:dyDescent="0.2">
      <c r="A8" s="84">
        <v>361</v>
      </c>
      <c r="B8" s="85">
        <v>4</v>
      </c>
      <c r="C8" s="86">
        <v>372</v>
      </c>
      <c r="D8" s="87">
        <v>4</v>
      </c>
      <c r="F8" s="82">
        <v>60</v>
      </c>
      <c r="G8" s="83" t="s">
        <v>59</v>
      </c>
      <c r="I8" s="77" t="s">
        <v>60</v>
      </c>
    </row>
    <row r="9" spans="1:9" x14ac:dyDescent="0.2">
      <c r="A9" s="84">
        <v>371</v>
      </c>
      <c r="B9" s="85">
        <v>5</v>
      </c>
      <c r="C9" s="86">
        <v>382</v>
      </c>
      <c r="D9" s="87">
        <v>5</v>
      </c>
      <c r="F9" s="82">
        <v>70</v>
      </c>
      <c r="G9" s="83" t="s">
        <v>61</v>
      </c>
      <c r="I9" s="77" t="s">
        <v>62</v>
      </c>
    </row>
    <row r="10" spans="1:9" x14ac:dyDescent="0.2">
      <c r="A10" s="88">
        <v>381</v>
      </c>
      <c r="B10" s="89">
        <v>6</v>
      </c>
      <c r="C10" s="90">
        <v>392</v>
      </c>
      <c r="D10" s="91">
        <v>6</v>
      </c>
      <c r="F10" s="92">
        <v>100</v>
      </c>
      <c r="G10" s="93" t="s">
        <v>63</v>
      </c>
      <c r="I10" s="77" t="s">
        <v>64</v>
      </c>
    </row>
    <row r="11" spans="1:9" ht="15" x14ac:dyDescent="0.25">
      <c r="A11" s="212" t="s">
        <v>65</v>
      </c>
      <c r="B11" s="213"/>
      <c r="C11" s="214" t="s">
        <v>65</v>
      </c>
      <c r="D11" s="215"/>
      <c r="I11" s="94" t="s">
        <v>66</v>
      </c>
    </row>
    <row r="12" spans="1:9" x14ac:dyDescent="0.2">
      <c r="A12" s="95">
        <v>0</v>
      </c>
      <c r="B12" s="96">
        <v>0</v>
      </c>
      <c r="C12" s="97">
        <v>0</v>
      </c>
      <c r="D12" s="98">
        <v>0</v>
      </c>
    </row>
    <row r="13" spans="1:9" x14ac:dyDescent="0.2">
      <c r="A13" s="99">
        <v>293</v>
      </c>
      <c r="B13" s="100">
        <v>1</v>
      </c>
      <c r="C13" s="101">
        <v>312</v>
      </c>
      <c r="D13" s="102">
        <v>1</v>
      </c>
    </row>
    <row r="14" spans="1:9" x14ac:dyDescent="0.2">
      <c r="A14" s="99">
        <v>318</v>
      </c>
      <c r="B14" s="100">
        <v>2</v>
      </c>
      <c r="C14" s="101">
        <v>332</v>
      </c>
      <c r="D14" s="102">
        <v>2</v>
      </c>
      <c r="F14" s="67" t="s">
        <v>67</v>
      </c>
    </row>
    <row r="15" spans="1:9" x14ac:dyDescent="0.2">
      <c r="A15" s="99">
        <v>343</v>
      </c>
      <c r="B15" s="100">
        <v>3</v>
      </c>
      <c r="C15" s="101">
        <v>354</v>
      </c>
      <c r="D15" s="102">
        <v>3</v>
      </c>
    </row>
    <row r="16" spans="1:9" x14ac:dyDescent="0.2">
      <c r="A16" s="99">
        <v>353</v>
      </c>
      <c r="B16" s="100">
        <v>4</v>
      </c>
      <c r="C16" s="101">
        <v>364</v>
      </c>
      <c r="D16" s="102">
        <v>4</v>
      </c>
    </row>
    <row r="17" spans="1:4" x14ac:dyDescent="0.2">
      <c r="A17" s="99">
        <v>363</v>
      </c>
      <c r="B17" s="100">
        <v>5</v>
      </c>
      <c r="C17" s="101">
        <v>374</v>
      </c>
      <c r="D17" s="102">
        <v>5</v>
      </c>
    </row>
    <row r="18" spans="1:4" x14ac:dyDescent="0.2">
      <c r="A18" s="103">
        <v>373</v>
      </c>
      <c r="B18" s="104">
        <v>6</v>
      </c>
      <c r="C18" s="105">
        <v>384</v>
      </c>
      <c r="D18" s="106">
        <v>6</v>
      </c>
    </row>
    <row r="19" spans="1:4" ht="15" x14ac:dyDescent="0.25">
      <c r="A19" s="201" t="s">
        <v>68</v>
      </c>
      <c r="B19" s="202"/>
      <c r="C19" s="203" t="s">
        <v>68</v>
      </c>
      <c r="D19" s="204"/>
    </row>
    <row r="20" spans="1:4" x14ac:dyDescent="0.2">
      <c r="A20" s="107">
        <v>0</v>
      </c>
      <c r="B20" s="108">
        <v>0</v>
      </c>
      <c r="C20" s="109">
        <v>0</v>
      </c>
      <c r="D20" s="110">
        <v>0</v>
      </c>
    </row>
    <row r="21" spans="1:4" x14ac:dyDescent="0.2">
      <c r="A21" s="111">
        <v>285</v>
      </c>
      <c r="B21" s="112">
        <v>1</v>
      </c>
      <c r="C21" s="113">
        <v>306</v>
      </c>
      <c r="D21" s="114">
        <v>1</v>
      </c>
    </row>
    <row r="22" spans="1:4" x14ac:dyDescent="0.2">
      <c r="A22" s="111">
        <v>310</v>
      </c>
      <c r="B22" s="112">
        <v>2</v>
      </c>
      <c r="C22" s="113">
        <v>324</v>
      </c>
      <c r="D22" s="114">
        <v>2</v>
      </c>
    </row>
    <row r="23" spans="1:4" x14ac:dyDescent="0.2">
      <c r="A23" s="111">
        <v>335</v>
      </c>
      <c r="B23" s="112">
        <v>3</v>
      </c>
      <c r="C23" s="113">
        <v>346</v>
      </c>
      <c r="D23" s="114">
        <v>3</v>
      </c>
    </row>
    <row r="24" spans="1:4" x14ac:dyDescent="0.2">
      <c r="A24" s="111">
        <v>345</v>
      </c>
      <c r="B24" s="112">
        <v>4</v>
      </c>
      <c r="C24" s="113">
        <v>356</v>
      </c>
      <c r="D24" s="114">
        <v>4</v>
      </c>
    </row>
    <row r="25" spans="1:4" x14ac:dyDescent="0.2">
      <c r="A25" s="111">
        <v>355</v>
      </c>
      <c r="B25" s="112">
        <v>5</v>
      </c>
      <c r="C25" s="113">
        <v>366</v>
      </c>
      <c r="D25" s="114">
        <v>5</v>
      </c>
    </row>
    <row r="26" spans="1:4" x14ac:dyDescent="0.2">
      <c r="A26" s="115">
        <v>365</v>
      </c>
      <c r="B26" s="116">
        <v>6</v>
      </c>
      <c r="C26" s="117">
        <v>376</v>
      </c>
      <c r="D26" s="118">
        <v>6</v>
      </c>
    </row>
    <row r="28" spans="1:4" x14ac:dyDescent="0.2">
      <c r="A28" s="119" t="s">
        <v>69</v>
      </c>
      <c r="B28" s="119" t="s">
        <v>70</v>
      </c>
      <c r="C28" s="119" t="s">
        <v>71</v>
      </c>
    </row>
    <row r="29" spans="1:4" x14ac:dyDescent="0.2">
      <c r="A29" s="120" t="s">
        <v>72</v>
      </c>
      <c r="B29" s="120" t="s">
        <v>73</v>
      </c>
      <c r="C29" s="120" t="s">
        <v>74</v>
      </c>
    </row>
    <row r="30" spans="1:4" x14ac:dyDescent="0.2">
      <c r="A30" s="121" t="s">
        <v>75</v>
      </c>
      <c r="B30" s="121" t="s">
        <v>76</v>
      </c>
      <c r="C30" s="121" t="s">
        <v>77</v>
      </c>
    </row>
    <row r="32" spans="1:4" x14ac:dyDescent="0.2">
      <c r="A32" s="119" t="s">
        <v>78</v>
      </c>
    </row>
    <row r="33" spans="1:1" x14ac:dyDescent="0.2">
      <c r="A33" s="120">
        <v>0</v>
      </c>
    </row>
    <row r="34" spans="1:1" x14ac:dyDescent="0.2">
      <c r="A34" s="122">
        <v>1</v>
      </c>
    </row>
    <row r="35" spans="1:1" x14ac:dyDescent="0.2">
      <c r="A35" s="122">
        <v>2</v>
      </c>
    </row>
    <row r="36" spans="1:1" x14ac:dyDescent="0.2">
      <c r="A36" s="122">
        <v>3</v>
      </c>
    </row>
    <row r="37" spans="1:1" x14ac:dyDescent="0.2">
      <c r="A37" s="122">
        <v>4</v>
      </c>
    </row>
    <row r="38" spans="1:1" x14ac:dyDescent="0.2">
      <c r="A38" s="122">
        <v>5</v>
      </c>
    </row>
    <row r="39" spans="1:1" x14ac:dyDescent="0.2">
      <c r="A39" s="122">
        <v>6</v>
      </c>
    </row>
    <row r="40" spans="1:1" x14ac:dyDescent="0.2">
      <c r="A40" s="122">
        <v>7</v>
      </c>
    </row>
    <row r="41" spans="1:1" x14ac:dyDescent="0.2">
      <c r="A41" s="122">
        <v>8</v>
      </c>
    </row>
    <row r="42" spans="1:1" x14ac:dyDescent="0.2">
      <c r="A42" s="122">
        <v>9</v>
      </c>
    </row>
    <row r="43" spans="1:1" x14ac:dyDescent="0.2">
      <c r="A43" s="122">
        <v>10</v>
      </c>
    </row>
    <row r="44" spans="1:1" x14ac:dyDescent="0.2">
      <c r="A44" s="123" t="s">
        <v>79</v>
      </c>
    </row>
  </sheetData>
  <mergeCells count="8">
    <mergeCell ref="A19:B19"/>
    <mergeCell ref="C19:D19"/>
    <mergeCell ref="A1:B1"/>
    <mergeCell ref="C1:D1"/>
    <mergeCell ref="A3:B3"/>
    <mergeCell ref="C3:D3"/>
    <mergeCell ref="A11:B11"/>
    <mergeCell ref="C11:D11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D23"/>
  <sheetViews>
    <sheetView workbookViewId="0">
      <selection activeCell="A3" sqref="A3:D13"/>
    </sheetView>
  </sheetViews>
  <sheetFormatPr baseColWidth="10" defaultRowHeight="12.75" x14ac:dyDescent="0.2"/>
  <cols>
    <col min="1" max="1" width="22.5703125" customWidth="1"/>
  </cols>
  <sheetData>
    <row r="2" spans="1:4" x14ac:dyDescent="0.2">
      <c r="B2" t="s">
        <v>25</v>
      </c>
      <c r="D2" t="s">
        <v>26</v>
      </c>
    </row>
    <row r="3" spans="1:4" x14ac:dyDescent="0.2">
      <c r="A3" t="s">
        <v>17</v>
      </c>
      <c r="B3" s="7">
        <v>8</v>
      </c>
      <c r="D3" s="7">
        <v>6</v>
      </c>
    </row>
    <row r="4" spans="1:4" x14ac:dyDescent="0.2">
      <c r="A4" t="s">
        <v>18</v>
      </c>
      <c r="B4" s="7">
        <v>3</v>
      </c>
      <c r="D4" s="7">
        <v>3</v>
      </c>
    </row>
    <row r="5" spans="1:4" x14ac:dyDescent="0.2">
      <c r="A5" t="s">
        <v>7</v>
      </c>
      <c r="B5" s="7">
        <v>8</v>
      </c>
      <c r="D5" s="7">
        <v>4</v>
      </c>
    </row>
    <row r="6" spans="1:4" x14ac:dyDescent="0.2">
      <c r="A6" t="s">
        <v>0</v>
      </c>
      <c r="B6" s="7">
        <v>8</v>
      </c>
      <c r="D6" s="7">
        <v>4</v>
      </c>
    </row>
    <row r="7" spans="1:4" x14ac:dyDescent="0.2">
      <c r="A7" t="s">
        <v>10</v>
      </c>
      <c r="B7" s="7">
        <v>8</v>
      </c>
      <c r="D7" s="7">
        <v>4</v>
      </c>
    </row>
    <row r="8" spans="1:4" x14ac:dyDescent="0.2">
      <c r="A8" t="s">
        <v>5</v>
      </c>
      <c r="B8" s="7">
        <v>8</v>
      </c>
      <c r="D8" s="7">
        <v>4</v>
      </c>
    </row>
    <row r="9" spans="1:4" x14ac:dyDescent="0.2">
      <c r="A9" t="s">
        <v>11</v>
      </c>
      <c r="B9" s="7">
        <v>6</v>
      </c>
      <c r="D9" s="7">
        <v>3</v>
      </c>
    </row>
    <row r="10" spans="1:4" x14ac:dyDescent="0.2">
      <c r="A10" t="s">
        <v>19</v>
      </c>
      <c r="B10" s="7">
        <v>0</v>
      </c>
      <c r="D10" s="7">
        <v>6</v>
      </c>
    </row>
    <row r="11" spans="1:4" x14ac:dyDescent="0.2">
      <c r="A11" t="s">
        <v>20</v>
      </c>
      <c r="B11" s="7">
        <v>8</v>
      </c>
      <c r="D11" s="7">
        <v>0</v>
      </c>
    </row>
    <row r="12" spans="1:4" x14ac:dyDescent="0.2">
      <c r="A12" t="s">
        <v>13</v>
      </c>
      <c r="B12" s="7">
        <v>2.5</v>
      </c>
      <c r="D12" s="7">
        <v>2.5</v>
      </c>
    </row>
    <row r="13" spans="1:4" x14ac:dyDescent="0.2">
      <c r="B13" s="7"/>
      <c r="D13" s="7"/>
    </row>
    <row r="14" spans="1:4" x14ac:dyDescent="0.2">
      <c r="A14" s="14" t="s">
        <v>27</v>
      </c>
      <c r="B14" s="7">
        <v>11</v>
      </c>
      <c r="D14" s="7">
        <v>11</v>
      </c>
    </row>
    <row r="15" spans="1:4" x14ac:dyDescent="0.2">
      <c r="A15" s="14"/>
      <c r="B15" s="7"/>
    </row>
    <row r="16" spans="1:4" x14ac:dyDescent="0.2">
      <c r="B16" s="7"/>
      <c r="D16" s="7"/>
    </row>
    <row r="17" spans="2:2" x14ac:dyDescent="0.2">
      <c r="B17" s="7"/>
    </row>
    <row r="18" spans="2:2" x14ac:dyDescent="0.2">
      <c r="B18" s="7"/>
    </row>
    <row r="19" spans="2:2" x14ac:dyDescent="0.2">
      <c r="B19" s="7"/>
    </row>
    <row r="20" spans="2:2" x14ac:dyDescent="0.2">
      <c r="B20" s="7"/>
    </row>
    <row r="21" spans="2:2" x14ac:dyDescent="0.2">
      <c r="B21" s="7"/>
    </row>
    <row r="22" spans="2:2" x14ac:dyDescent="0.2">
      <c r="B22" s="7"/>
    </row>
    <row r="23" spans="2:2" x14ac:dyDescent="0.2">
      <c r="B23" s="7"/>
    </row>
  </sheetData>
  <sheetProtection password="BA6A" sheet="1"/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14"/>
  <sheetViews>
    <sheetView workbookViewId="0">
      <selection activeCell="B18" sqref="B18"/>
    </sheetView>
  </sheetViews>
  <sheetFormatPr baseColWidth="10" defaultRowHeight="12.75" x14ac:dyDescent="0.2"/>
  <cols>
    <col min="1" max="1" width="23.140625" customWidth="1"/>
  </cols>
  <sheetData>
    <row r="2" spans="1:4" x14ac:dyDescent="0.2">
      <c r="B2" s="17" t="s">
        <v>25</v>
      </c>
      <c r="D2" s="17" t="s">
        <v>26</v>
      </c>
    </row>
    <row r="3" spans="1:4" x14ac:dyDescent="0.2">
      <c r="A3" s="17" t="s">
        <v>17</v>
      </c>
      <c r="B3" s="7">
        <v>8</v>
      </c>
      <c r="D3" s="7">
        <v>0</v>
      </c>
    </row>
    <row r="4" spans="1:4" x14ac:dyDescent="0.2">
      <c r="A4" s="17" t="s">
        <v>18</v>
      </c>
      <c r="B4" s="7">
        <v>3</v>
      </c>
      <c r="D4" s="7">
        <v>3</v>
      </c>
    </row>
    <row r="5" spans="1:4" x14ac:dyDescent="0.2">
      <c r="A5" s="17" t="s">
        <v>7</v>
      </c>
      <c r="B5" s="7">
        <v>8</v>
      </c>
      <c r="D5" s="7">
        <v>4</v>
      </c>
    </row>
    <row r="6" spans="1:4" x14ac:dyDescent="0.2">
      <c r="A6" s="17" t="s">
        <v>0</v>
      </c>
      <c r="B6" s="7">
        <v>8</v>
      </c>
      <c r="D6" s="7">
        <v>4</v>
      </c>
    </row>
    <row r="7" spans="1:4" x14ac:dyDescent="0.2">
      <c r="A7" s="17" t="s">
        <v>10</v>
      </c>
      <c r="B7" s="7">
        <v>8</v>
      </c>
      <c r="D7" s="7">
        <v>4</v>
      </c>
    </row>
    <row r="8" spans="1:4" x14ac:dyDescent="0.2">
      <c r="A8" s="17" t="s">
        <v>5</v>
      </c>
      <c r="B8" s="7">
        <v>8</v>
      </c>
      <c r="D8" s="7">
        <v>4</v>
      </c>
    </row>
    <row r="9" spans="1:4" x14ac:dyDescent="0.2">
      <c r="A9" s="17" t="s">
        <v>33</v>
      </c>
      <c r="B9" s="7">
        <v>6</v>
      </c>
      <c r="D9" s="7">
        <v>3</v>
      </c>
    </row>
    <row r="10" spans="1:4" x14ac:dyDescent="0.2">
      <c r="A10" s="17" t="s">
        <v>34</v>
      </c>
      <c r="B10" s="7">
        <v>15</v>
      </c>
      <c r="D10" s="7">
        <v>15</v>
      </c>
    </row>
    <row r="11" spans="1:4" x14ac:dyDescent="0.2">
      <c r="A11" s="17" t="s">
        <v>35</v>
      </c>
      <c r="B11" s="7">
        <v>10</v>
      </c>
      <c r="D11" s="7">
        <v>10</v>
      </c>
    </row>
    <row r="12" spans="1:4" x14ac:dyDescent="0.2">
      <c r="A12" s="17" t="s">
        <v>20</v>
      </c>
      <c r="B12" s="7">
        <v>8</v>
      </c>
      <c r="D12" s="7">
        <v>0</v>
      </c>
    </row>
    <row r="13" spans="1:4" x14ac:dyDescent="0.2">
      <c r="A13" s="17" t="s">
        <v>13</v>
      </c>
      <c r="B13" s="7">
        <v>2.5</v>
      </c>
      <c r="D13" s="7">
        <v>2.5</v>
      </c>
    </row>
    <row r="14" spans="1:4" x14ac:dyDescent="0.2">
      <c r="A14" s="17" t="s">
        <v>83</v>
      </c>
      <c r="B14" s="7">
        <v>10</v>
      </c>
      <c r="D14" s="7">
        <v>10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Bestellliste Sektionen</vt:lpstr>
      <vt:lpstr>QR-EZ-Gruppendoppel</vt:lpstr>
      <vt:lpstr>KatGP</vt:lpstr>
      <vt:lpstr>Preis</vt:lpstr>
      <vt:lpstr>Preis1</vt:lpstr>
      <vt:lpstr>_a___f</vt:lpstr>
      <vt:lpstr>a</vt:lpstr>
      <vt:lpstr>'Bestellliste Sektionen'!Druckbereich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held</dc:creator>
  <cp:lastModifiedBy>Patrick Jost</cp:lastModifiedBy>
  <cp:lastPrinted>2023-02-01T21:35:35Z</cp:lastPrinted>
  <dcterms:created xsi:type="dcterms:W3CDTF">2004-04-07T17:19:51Z</dcterms:created>
  <dcterms:modified xsi:type="dcterms:W3CDTF">2023-03-14T16:58:19Z</dcterms:modified>
</cp:coreProperties>
</file>